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7044" tabRatio="604" activeTab="0"/>
  </bookViews>
  <sheets>
    <sheet name="練習" sheetId="1" r:id="rId1"/>
    <sheet name="完成品" sheetId="2" r:id="rId2"/>
    <sheet name="演習問題" sheetId="3" r:id="rId3"/>
    <sheet name="回帰直線" sheetId="4" r:id="rId4"/>
    <sheet name="偶数周期" sheetId="5" r:id="rId5"/>
  </sheets>
  <definedNames>
    <definedName name="_xlnm.Print_Area" localSheetId="2">'演習問題'!$B$1:$K$46</definedName>
  </definedNames>
  <calcPr fullCalcOnLoad="1"/>
</workbook>
</file>

<file path=xl/sharedStrings.xml><?xml version="1.0" encoding="utf-8"?>
<sst xmlns="http://schemas.openxmlformats.org/spreadsheetml/2006/main" count="660" uniqueCount="114">
  <si>
    <t>対移動平均比率法による予測の練習</t>
  </si>
  <si>
    <t>先々週</t>
  </si>
  <si>
    <t>先々週</t>
  </si>
  <si>
    <t>先週</t>
  </si>
  <si>
    <t>先週</t>
  </si>
  <si>
    <t>今週</t>
  </si>
  <si>
    <t>来週</t>
  </si>
  <si>
    <t>月</t>
  </si>
  <si>
    <t>月</t>
  </si>
  <si>
    <t>火</t>
  </si>
  <si>
    <t>水</t>
  </si>
  <si>
    <t>木</t>
  </si>
  <si>
    <t>金</t>
  </si>
  <si>
    <t>土</t>
  </si>
  <si>
    <t>日</t>
  </si>
  <si>
    <t>区分</t>
  </si>
  <si>
    <t>週</t>
  </si>
  <si>
    <t>週</t>
  </si>
  <si>
    <t>平均</t>
  </si>
  <si>
    <t>平均</t>
  </si>
  <si>
    <t>D</t>
  </si>
  <si>
    <t>D</t>
  </si>
  <si>
    <t>E</t>
  </si>
  <si>
    <t>E</t>
  </si>
  <si>
    <t>来週</t>
  </si>
  <si>
    <t>季節指数</t>
  </si>
  <si>
    <t>曜日</t>
  </si>
  <si>
    <t>--</t>
  </si>
  <si>
    <t>--</t>
  </si>
  <si>
    <t>先々週</t>
  </si>
  <si>
    <t>先週</t>
  </si>
  <si>
    <t>今週</t>
  </si>
  <si>
    <t>今週</t>
  </si>
  <si>
    <t>参考書： 佃ほか著『新しい経営工学』中央経済社, 1997.</t>
  </si>
  <si>
    <t>対移動平均比率法による予測の練習 (控え)</t>
  </si>
  <si>
    <t>番号                     氏名                       .</t>
  </si>
  <si>
    <t>← 回帰直線！</t>
  </si>
  <si>
    <t>0.</t>
  </si>
  <si>
    <t>1.</t>
  </si>
  <si>
    <t>2.</t>
  </si>
  <si>
    <t>3.</t>
  </si>
  <si>
    <t>5.</t>
  </si>
  <si>
    <t>6.</t>
  </si>
  <si>
    <t>7.</t>
  </si>
  <si>
    <t>8.</t>
  </si>
  <si>
    <t>4.</t>
  </si>
  <si>
    <r>
      <t xml:space="preserve">傾き </t>
    </r>
    <r>
      <rPr>
        <b/>
        <sz val="11"/>
        <color indexed="12"/>
        <rFont val="ＭＳ Ｐゴシック"/>
        <family val="3"/>
      </rPr>
      <t>a</t>
    </r>
    <r>
      <rPr>
        <sz val="11"/>
        <color indexed="12"/>
        <rFont val="ＭＳ Ｐゴシック"/>
        <family val="3"/>
      </rPr>
      <t xml:space="preserve"> </t>
    </r>
  </si>
  <si>
    <r>
      <t xml:space="preserve">切片 </t>
    </r>
    <r>
      <rPr>
        <b/>
        <sz val="11"/>
        <color indexed="28"/>
        <rFont val="ＭＳ Ｐゴシック"/>
        <family val="3"/>
      </rPr>
      <t>b</t>
    </r>
    <r>
      <rPr>
        <sz val="11"/>
        <rFont val="ＭＳ Ｐゴシック"/>
        <family val="3"/>
      </rPr>
      <t xml:space="preserve"> </t>
    </r>
  </si>
  <si>
    <t xml:space="preserve">f = </t>
  </si>
  <si>
    <t xml:space="preserve"> x +</t>
  </si>
  <si>
    <t>推測値 f</t>
  </si>
  <si>
    <t>計算とグラフ表示用の値</t>
  </si>
  <si>
    <t>原系列 A</t>
  </si>
  <si>
    <t>移動平均 B</t>
  </si>
  <si>
    <t>予測値 f×E</t>
  </si>
  <si>
    <t>← 予測値 f×E</t>
  </si>
  <si>
    <t xml:space="preserve">Excel 関数: </t>
  </si>
  <si>
    <t>原系列 A</t>
  </si>
  <si>
    <t xml:space="preserve">原系列 A </t>
  </si>
  <si>
    <t xml:space="preserve">推測値 f </t>
  </si>
  <si>
    <t xml:space="preserve">予測値 f×E </t>
  </si>
  <si>
    <t>SLOPE( )</t>
  </si>
  <si>
    <t>INTERCEPT( )</t>
  </si>
  <si>
    <r>
      <t>回帰直線</t>
    </r>
    <r>
      <rPr>
        <sz val="11"/>
        <rFont val="ＭＳ Ｐゴシック"/>
        <family val="3"/>
      </rPr>
      <t xml:space="preserve"> f = </t>
    </r>
    <r>
      <rPr>
        <b/>
        <sz val="11"/>
        <color indexed="12"/>
        <rFont val="ＭＳ Ｐゴシック"/>
        <family val="3"/>
      </rPr>
      <t>a</t>
    </r>
    <r>
      <rPr>
        <sz val="11"/>
        <rFont val="ＭＳ Ｐゴシック"/>
        <family val="3"/>
      </rPr>
      <t xml:space="preserve"> x + </t>
    </r>
    <r>
      <rPr>
        <b/>
        <sz val="11"/>
        <color indexed="28"/>
        <rFont val="ＭＳ Ｐゴシック"/>
        <family val="3"/>
      </rPr>
      <t>b</t>
    </r>
    <r>
      <rPr>
        <sz val="11"/>
        <rFont val="ＭＳ Ｐゴシック"/>
        <family val="3"/>
      </rPr>
      <t xml:space="preserve"> の係数の計算</t>
    </r>
  </si>
  <si>
    <t xml:space="preserve">番号 x </t>
  </si>
  <si>
    <t>← f×E</t>
  </si>
  <si>
    <t>← 推測！</t>
  </si>
  <si>
    <t>移動平均 B</t>
  </si>
  <si>
    <t>区分</t>
  </si>
  <si>
    <t>原系列 A</t>
  </si>
  <si>
    <t>移動平均 B</t>
  </si>
  <si>
    <t>移動平均を計算するための表</t>
  </si>
  <si>
    <t>対移動平均比率法による予測</t>
  </si>
  <si>
    <t>グラフ表示用の値（コピー）</t>
  </si>
  <si>
    <t>対移動平均比率 C = A/B</t>
  </si>
  <si>
    <t>季節別平均値</t>
  </si>
  <si>
    <t>傾向値 F = A/E</t>
  </si>
  <si>
    <t xml:space="preserve">傾向値 F </t>
  </si>
  <si>
    <t>改訂 2014-01-14</t>
  </si>
  <si>
    <t>今年</t>
  </si>
  <si>
    <t>年</t>
  </si>
  <si>
    <t>今年</t>
  </si>
  <si>
    <t>来年</t>
  </si>
  <si>
    <t>季節</t>
  </si>
  <si>
    <t>曜日指数</t>
  </si>
  <si>
    <t>曜日別平均値</t>
  </si>
  <si>
    <t>春</t>
  </si>
  <si>
    <t>夏</t>
  </si>
  <si>
    <t>秋</t>
  </si>
  <si>
    <t>冬</t>
  </si>
  <si>
    <t>春'</t>
  </si>
  <si>
    <t>夏'</t>
  </si>
  <si>
    <t>秋'</t>
  </si>
  <si>
    <t>冬'</t>
  </si>
  <si>
    <t>春"</t>
  </si>
  <si>
    <t>夏"</t>
  </si>
  <si>
    <t>秋"</t>
  </si>
  <si>
    <t>冬"</t>
  </si>
  <si>
    <t>↑</t>
  </si>
  <si>
    <t>4項の単純移動平均</t>
  </si>
  <si>
    <t>さらに2項の移動平均 B</t>
  </si>
  <si>
    <t>前年</t>
  </si>
  <si>
    <t>前々年</t>
  </si>
  <si>
    <t>前々年</t>
  </si>
  <si>
    <t>前々年</t>
  </si>
  <si>
    <t>周期が偶数である場合</t>
  </si>
  <si>
    <r>
      <t>改訂 2014-01-14</t>
    </r>
    <r>
      <rPr>
        <sz val="11"/>
        <color indexed="23"/>
        <rFont val="ＭＳ Ｐゴシック"/>
        <family val="3"/>
      </rPr>
      <t xml:space="preserve"> ← 作成 2004-11-29</t>
    </r>
  </si>
  <si>
    <t>＝</t>
  </si>
  <si>
    <r>
      <t xml:space="preserve">{ </t>
    </r>
    <r>
      <rPr>
        <sz val="11"/>
        <color indexed="17"/>
        <rFont val="ＭＳ ゴシック"/>
        <family val="3"/>
      </rPr>
      <t>左上</t>
    </r>
    <r>
      <rPr>
        <sz val="11"/>
        <rFont val="ＭＳ ゴシック"/>
        <family val="3"/>
      </rPr>
      <t xml:space="preserve">               ＋ </t>
    </r>
    <r>
      <rPr>
        <sz val="11"/>
        <color indexed="19"/>
        <rFont val="ＭＳ ゴシック"/>
        <family val="3"/>
      </rPr>
      <t>右上</t>
    </r>
    <r>
      <rPr>
        <sz val="11"/>
        <rFont val="ＭＳ ゴシック"/>
        <family val="3"/>
      </rPr>
      <t xml:space="preserve">                } / 2</t>
    </r>
  </si>
  <si>
    <r>
      <t>{ (</t>
    </r>
    <r>
      <rPr>
        <sz val="11"/>
        <color indexed="53"/>
        <rFont val="ＭＳ ゴシック"/>
        <family val="3"/>
      </rPr>
      <t>春</t>
    </r>
    <r>
      <rPr>
        <sz val="11"/>
        <rFont val="ＭＳ ゴシック"/>
        <family val="3"/>
      </rPr>
      <t>＋</t>
    </r>
    <r>
      <rPr>
        <sz val="11"/>
        <color indexed="16"/>
        <rFont val="ＭＳ ゴシック"/>
        <family val="3"/>
      </rPr>
      <t>夏＋秋＋冬</t>
    </r>
    <r>
      <rPr>
        <sz val="11"/>
        <rFont val="ＭＳ ゴシック"/>
        <family val="3"/>
      </rPr>
      <t>)/4 ＋ (</t>
    </r>
    <r>
      <rPr>
        <sz val="11"/>
        <color indexed="16"/>
        <rFont val="ＭＳ ゴシック"/>
        <family val="3"/>
      </rPr>
      <t>夏＋秋＋冬</t>
    </r>
    <r>
      <rPr>
        <sz val="11"/>
        <rFont val="ＭＳ ゴシック"/>
        <family val="3"/>
      </rPr>
      <t>＋</t>
    </r>
    <r>
      <rPr>
        <sz val="11"/>
        <color indexed="14"/>
        <rFont val="ＭＳ ゴシック"/>
        <family val="3"/>
      </rPr>
      <t>春'</t>
    </r>
    <r>
      <rPr>
        <sz val="11"/>
        <rFont val="ＭＳ ゴシック"/>
        <family val="3"/>
      </rPr>
      <t>)/4 } / 2</t>
    </r>
  </si>
  <si>
    <r>
      <t>{ (</t>
    </r>
    <r>
      <rPr>
        <sz val="11"/>
        <color indexed="53"/>
        <rFont val="ＭＳ ゴシック"/>
        <family val="3"/>
      </rPr>
      <t>春</t>
    </r>
    <r>
      <rPr>
        <sz val="11"/>
        <rFont val="ＭＳ ゴシック"/>
        <family val="3"/>
      </rPr>
      <t xml:space="preserve">   ＋   (2</t>
    </r>
    <r>
      <rPr>
        <sz val="11"/>
        <color indexed="16"/>
        <rFont val="ＭＳ ゴシック"/>
        <family val="3"/>
      </rPr>
      <t>夏＋</t>
    </r>
    <r>
      <rPr>
        <sz val="11"/>
        <rFont val="ＭＳ ゴシック"/>
        <family val="3"/>
      </rPr>
      <t>2</t>
    </r>
    <r>
      <rPr>
        <sz val="11"/>
        <color indexed="16"/>
        <rFont val="ＭＳ ゴシック"/>
        <family val="3"/>
      </rPr>
      <t>秋＋</t>
    </r>
    <r>
      <rPr>
        <sz val="11"/>
        <rFont val="ＭＳ ゴシック"/>
        <family val="3"/>
      </rPr>
      <t>2</t>
    </r>
    <r>
      <rPr>
        <sz val="11"/>
        <color indexed="16"/>
        <rFont val="ＭＳ ゴシック"/>
        <family val="3"/>
      </rPr>
      <t>冬</t>
    </r>
    <r>
      <rPr>
        <sz val="11"/>
        <rFont val="ＭＳ ゴシック"/>
        <family val="3"/>
      </rPr>
      <t xml:space="preserve">)   ＋    </t>
    </r>
    <r>
      <rPr>
        <sz val="11"/>
        <color indexed="14"/>
        <rFont val="ＭＳ ゴシック"/>
        <family val="3"/>
      </rPr>
      <t>春'</t>
    </r>
    <r>
      <rPr>
        <sz val="11"/>
        <rFont val="ＭＳ ゴシック"/>
        <family val="3"/>
      </rPr>
      <t>}/4  / 2</t>
    </r>
  </si>
  <si>
    <r>
      <t>{ (</t>
    </r>
    <r>
      <rPr>
        <sz val="11"/>
        <color indexed="53"/>
        <rFont val="ＭＳ ゴシック"/>
        <family val="3"/>
      </rPr>
      <t>春</t>
    </r>
    <r>
      <rPr>
        <sz val="11"/>
        <rFont val="ＭＳ ゴシック"/>
        <family val="3"/>
      </rPr>
      <t xml:space="preserve">/2  ＋     </t>
    </r>
    <r>
      <rPr>
        <sz val="11"/>
        <color indexed="16"/>
        <rFont val="ＭＳ ゴシック"/>
        <family val="3"/>
      </rPr>
      <t>夏＋秋＋冬</t>
    </r>
    <r>
      <rPr>
        <sz val="11"/>
        <rFont val="ＭＳ ゴシック"/>
        <family val="3"/>
      </rPr>
      <t xml:space="preserve">    ＋   </t>
    </r>
    <r>
      <rPr>
        <sz val="11"/>
        <color indexed="14"/>
        <rFont val="ＭＳ ゴシック"/>
        <family val="3"/>
      </rPr>
      <t>春'</t>
    </r>
    <r>
      <rPr>
        <sz val="11"/>
        <rFont val="ＭＳ ゴシック"/>
        <family val="3"/>
      </rPr>
      <t>/2}/4</t>
    </r>
  </si>
  <si>
    <r>
      <t>{ (</t>
    </r>
    <r>
      <rPr>
        <sz val="11"/>
        <color indexed="53"/>
        <rFont val="ＭＳ ゴシック"/>
        <family val="3"/>
      </rPr>
      <t>春</t>
    </r>
    <r>
      <rPr>
        <sz val="11"/>
        <rFont val="ＭＳ ゴシック"/>
        <family val="3"/>
      </rPr>
      <t>＋</t>
    </r>
    <r>
      <rPr>
        <sz val="11"/>
        <color indexed="14"/>
        <rFont val="ＭＳ ゴシック"/>
        <family val="3"/>
      </rPr>
      <t>春'</t>
    </r>
    <r>
      <rPr>
        <sz val="11"/>
        <rFont val="ＭＳ ゴシック"/>
        <family val="3"/>
      </rPr>
      <t>)/2 ＋</t>
    </r>
    <r>
      <rPr>
        <sz val="11"/>
        <color indexed="16"/>
        <rFont val="ＭＳ ゴシック"/>
        <family val="3"/>
      </rPr>
      <t>夏＋秋＋冬</t>
    </r>
    <r>
      <rPr>
        <sz val="11"/>
        <rFont val="ＭＳ ゴシック"/>
        <family val="3"/>
      </rPr>
      <t xml:space="preserve"> }/4</t>
    </r>
  </si>
  <si>
    <r>
      <t>改訂 2018-12-17 ← 2014-01-14</t>
    </r>
    <r>
      <rPr>
        <sz val="11"/>
        <color indexed="23"/>
        <rFont val="ＭＳ Ｐゴシック"/>
        <family val="3"/>
      </rPr>
      <t xml:space="preserve"> ← 作成 2004-11-29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</si>
</sst>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0.000%"/>
    <numFmt numFmtId="179" formatCode="0.0%"/>
    <numFmt numFmtId="180" formatCode="0.0_ "/>
    <numFmt numFmtId="181" formatCode="0.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);[Red]\(0\)"/>
    <numFmt numFmtId="188" formatCode="0.00_);[Red]\(0.00\)"/>
    <numFmt numFmtId="189" formatCode="0.000_);[Red]\(0.0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23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28"/>
      <name val="ＭＳ Ｐゴシック"/>
      <family val="3"/>
    </font>
    <font>
      <sz val="11"/>
      <color indexed="22"/>
      <name val="ＭＳ Ｐゴシック"/>
      <family val="3"/>
    </font>
    <font>
      <sz val="11"/>
      <color indexed="55"/>
      <name val="ＭＳ Ｐゴシック"/>
      <family val="3"/>
    </font>
    <font>
      <sz val="11"/>
      <color indexed="19"/>
      <name val="ＭＳ Ｐゴシック"/>
      <family val="3"/>
    </font>
    <font>
      <b/>
      <sz val="12"/>
      <name val="ＭＳ Ｐゴシック"/>
      <family val="3"/>
    </font>
    <font>
      <sz val="11"/>
      <color indexed="29"/>
      <name val="ＭＳ Ｐゴシック"/>
      <family val="3"/>
    </font>
    <font>
      <sz val="11"/>
      <color indexed="53"/>
      <name val="ＭＳ Ｐゴシック"/>
      <family val="3"/>
    </font>
    <font>
      <sz val="11"/>
      <color indexed="14"/>
      <name val="ＭＳ Ｐゴシック"/>
      <family val="3"/>
    </font>
    <font>
      <sz val="11"/>
      <color indexed="16"/>
      <name val="ＭＳ Ｐゴシック"/>
      <family val="3"/>
    </font>
    <font>
      <sz val="11"/>
      <name val="ＭＳ ゴシック"/>
      <family val="3"/>
    </font>
    <font>
      <sz val="11"/>
      <color indexed="17"/>
      <name val="ＭＳ ゴシック"/>
      <family val="3"/>
    </font>
    <font>
      <sz val="11"/>
      <color indexed="19"/>
      <name val="ＭＳ ゴシック"/>
      <family val="3"/>
    </font>
    <font>
      <sz val="11"/>
      <color indexed="53"/>
      <name val="ＭＳ ゴシック"/>
      <family val="3"/>
    </font>
    <font>
      <sz val="11"/>
      <color indexed="16"/>
      <name val="ＭＳ ゴシック"/>
      <family val="3"/>
    </font>
    <font>
      <sz val="11"/>
      <color indexed="14"/>
      <name val="ＭＳ ゴシック"/>
      <family val="3"/>
    </font>
    <font>
      <b/>
      <sz val="12"/>
      <color indexed="1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3" fillId="0" borderId="3" applyNumberFormat="0" applyFill="0" applyAlignment="0" applyProtection="0"/>
    <xf numFmtId="0" fontId="54" fillId="28" borderId="0" applyNumberFormat="0" applyBorder="0" applyAlignment="0" applyProtection="0"/>
    <xf numFmtId="0" fontId="55" fillId="29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9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0" borderId="4" applyNumberFormat="0" applyAlignment="0" applyProtection="0"/>
    <xf numFmtId="0" fontId="5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77" fontId="0" fillId="0" borderId="15" xfId="0" applyNumberFormat="1" applyBorder="1" applyAlignment="1">
      <alignment horizontal="right"/>
    </xf>
    <xf numFmtId="177" fontId="0" fillId="0" borderId="10" xfId="0" applyNumberFormat="1" applyBorder="1" applyAlignment="1">
      <alignment horizontal="right"/>
    </xf>
    <xf numFmtId="180" fontId="0" fillId="0" borderId="10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0" fontId="0" fillId="0" borderId="1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7" fontId="0" fillId="0" borderId="29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7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center"/>
    </xf>
    <xf numFmtId="180" fontId="0" fillId="0" borderId="32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77" fontId="0" fillId="0" borderId="21" xfId="0" applyNumberFormat="1" applyBorder="1" applyAlignment="1">
      <alignment horizontal="right"/>
    </xf>
    <xf numFmtId="177" fontId="0" fillId="0" borderId="34" xfId="0" applyNumberFormat="1" applyBorder="1" applyAlignment="1">
      <alignment horizontal="right"/>
    </xf>
    <xf numFmtId="180" fontId="0" fillId="0" borderId="20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35" xfId="0" applyNumberFormat="1" applyBorder="1" applyAlignment="1">
      <alignment/>
    </xf>
    <xf numFmtId="0" fontId="2" fillId="0" borderId="0" xfId="0" applyFont="1" applyAlignment="1">
      <alignment/>
    </xf>
    <xf numFmtId="180" fontId="0" fillId="0" borderId="36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/>
    </xf>
    <xf numFmtId="182" fontId="0" fillId="0" borderId="38" xfId="0" applyNumberFormat="1" applyBorder="1" applyAlignment="1">
      <alignment horizontal="right"/>
    </xf>
    <xf numFmtId="182" fontId="0" fillId="0" borderId="39" xfId="0" applyNumberFormat="1" applyBorder="1" applyAlignment="1">
      <alignment horizontal="right"/>
    </xf>
    <xf numFmtId="0" fontId="0" fillId="0" borderId="40" xfId="0" applyBorder="1" applyAlignment="1">
      <alignment horizontal="center"/>
    </xf>
    <xf numFmtId="180" fontId="0" fillId="0" borderId="41" xfId="0" applyNumberFormat="1" applyBorder="1" applyAlignment="1">
      <alignment/>
    </xf>
    <xf numFmtId="180" fontId="0" fillId="0" borderId="17" xfId="0" applyNumberFormat="1" applyBorder="1" applyAlignment="1">
      <alignment/>
    </xf>
    <xf numFmtId="177" fontId="0" fillId="0" borderId="42" xfId="0" applyNumberFormat="1" applyBorder="1" applyAlignment="1">
      <alignment horizontal="right"/>
    </xf>
    <xf numFmtId="177" fontId="0" fillId="0" borderId="17" xfId="0" applyNumberFormat="1" applyBorder="1" applyAlignment="1">
      <alignment horizontal="right"/>
    </xf>
    <xf numFmtId="177" fontId="0" fillId="0" borderId="43" xfId="0" applyNumberFormat="1" applyBorder="1" applyAlignment="1">
      <alignment horizontal="right"/>
    </xf>
    <xf numFmtId="177" fontId="0" fillId="0" borderId="40" xfId="0" applyNumberFormat="1" applyBorder="1" applyAlignment="1">
      <alignment horizontal="right"/>
    </xf>
    <xf numFmtId="177" fontId="0" fillId="0" borderId="26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44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4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45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46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17" xfId="0" applyBorder="1" applyAlignment="1">
      <alignment horizontal="right"/>
    </xf>
    <xf numFmtId="182" fontId="0" fillId="0" borderId="47" xfId="0" applyNumberFormat="1" applyBorder="1" applyAlignment="1">
      <alignment horizontal="right"/>
    </xf>
    <xf numFmtId="0" fontId="0" fillId="0" borderId="40" xfId="0" applyBorder="1" applyAlignment="1">
      <alignment horizontal="centerContinuous"/>
    </xf>
    <xf numFmtId="0" fontId="0" fillId="0" borderId="20" xfId="0" applyBorder="1" applyAlignment="1">
      <alignment horizontal="right"/>
    </xf>
    <xf numFmtId="182" fontId="0" fillId="0" borderId="37" xfId="0" applyNumberFormat="1" applyBorder="1" applyAlignment="1">
      <alignment horizontal="right"/>
    </xf>
    <xf numFmtId="182" fontId="0" fillId="0" borderId="48" xfId="0" applyNumberFormat="1" applyBorder="1" applyAlignment="1">
      <alignment/>
    </xf>
    <xf numFmtId="182" fontId="0" fillId="0" borderId="49" xfId="0" applyNumberFormat="1" applyBorder="1" applyAlignment="1">
      <alignment/>
    </xf>
    <xf numFmtId="182" fontId="0" fillId="0" borderId="50" xfId="0" applyNumberForma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2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4" xfId="0" applyFont="1" applyBorder="1" applyAlignment="1" quotePrefix="1">
      <alignment horizontal="center"/>
    </xf>
    <xf numFmtId="0" fontId="11" fillId="0" borderId="2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45" xfId="0" applyFont="1" applyBorder="1" applyAlignment="1" quotePrefix="1">
      <alignment horizontal="center"/>
    </xf>
    <xf numFmtId="0" fontId="11" fillId="0" borderId="22" xfId="0" applyFont="1" applyBorder="1" applyAlignment="1" quotePrefix="1">
      <alignment horizontal="center"/>
    </xf>
    <xf numFmtId="180" fontId="11" fillId="0" borderId="36" xfId="0" applyNumberFormat="1" applyFont="1" applyBorder="1" applyAlignment="1">
      <alignment/>
    </xf>
    <xf numFmtId="180" fontId="11" fillId="0" borderId="32" xfId="0" applyNumberFormat="1" applyFont="1" applyBorder="1" applyAlignment="1">
      <alignment/>
    </xf>
    <xf numFmtId="180" fontId="11" fillId="0" borderId="41" xfId="0" applyNumberFormat="1" applyFont="1" applyBorder="1" applyAlignment="1">
      <alignment/>
    </xf>
    <xf numFmtId="180" fontId="11" fillId="0" borderId="20" xfId="0" applyNumberFormat="1" applyFont="1" applyBorder="1" applyAlignment="1">
      <alignment/>
    </xf>
    <xf numFmtId="180" fontId="11" fillId="0" borderId="10" xfId="0" applyNumberFormat="1" applyFont="1" applyBorder="1" applyAlignment="1">
      <alignment/>
    </xf>
    <xf numFmtId="180" fontId="11" fillId="0" borderId="13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11" fillId="0" borderId="37" xfId="0" applyNumberFormat="1" applyFont="1" applyBorder="1" applyAlignment="1">
      <alignment/>
    </xf>
    <xf numFmtId="180" fontId="11" fillId="0" borderId="38" xfId="0" applyNumberFormat="1" applyFont="1" applyBorder="1" applyAlignment="1">
      <alignment/>
    </xf>
    <xf numFmtId="0" fontId="11" fillId="0" borderId="11" xfId="0" applyFont="1" applyBorder="1" applyAlignment="1" quotePrefix="1">
      <alignment horizontal="center"/>
    </xf>
    <xf numFmtId="177" fontId="11" fillId="0" borderId="36" xfId="0" applyNumberFormat="1" applyFont="1" applyBorder="1" applyAlignment="1">
      <alignment horizontal="right"/>
    </xf>
    <xf numFmtId="177" fontId="11" fillId="0" borderId="51" xfId="0" applyNumberFormat="1" applyFont="1" applyBorder="1" applyAlignment="1">
      <alignment horizontal="right"/>
    </xf>
    <xf numFmtId="0" fontId="11" fillId="0" borderId="52" xfId="0" applyFont="1" applyBorder="1" applyAlignment="1" quotePrefix="1">
      <alignment horizontal="center"/>
    </xf>
    <xf numFmtId="177" fontId="11" fillId="0" borderId="20" xfId="0" applyNumberFormat="1" applyFont="1" applyBorder="1" applyAlignment="1">
      <alignment horizontal="right"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177" fontId="11" fillId="0" borderId="53" xfId="0" applyNumberFormat="1" applyFont="1" applyBorder="1" applyAlignment="1">
      <alignment horizontal="right"/>
    </xf>
    <xf numFmtId="177" fontId="11" fillId="0" borderId="29" xfId="0" applyNumberFormat="1" applyFont="1" applyBorder="1" applyAlignment="1">
      <alignment horizontal="right"/>
    </xf>
    <xf numFmtId="0" fontId="11" fillId="0" borderId="0" xfId="0" applyFont="1" applyBorder="1" applyAlignment="1" quotePrefix="1">
      <alignment horizontal="center"/>
    </xf>
    <xf numFmtId="177" fontId="11" fillId="0" borderId="43" xfId="0" applyNumberFormat="1" applyFont="1" applyBorder="1" applyAlignment="1">
      <alignment horizontal="right"/>
    </xf>
    <xf numFmtId="177" fontId="11" fillId="0" borderId="28" xfId="0" applyNumberFormat="1" applyFont="1" applyBorder="1" applyAlignment="1">
      <alignment horizontal="right"/>
    </xf>
    <xf numFmtId="177" fontId="11" fillId="0" borderId="54" xfId="0" applyNumberFormat="1" applyFont="1" applyBorder="1" applyAlignment="1">
      <alignment horizontal="right"/>
    </xf>
    <xf numFmtId="177" fontId="11" fillId="0" borderId="26" xfId="0" applyNumberFormat="1" applyFont="1" applyBorder="1" applyAlignment="1">
      <alignment/>
    </xf>
    <xf numFmtId="177" fontId="11" fillId="0" borderId="48" xfId="0" applyNumberFormat="1" applyFont="1" applyBorder="1" applyAlignment="1">
      <alignment horizontal="right"/>
    </xf>
    <xf numFmtId="177" fontId="11" fillId="0" borderId="49" xfId="0" applyNumberFormat="1" applyFont="1" applyBorder="1" applyAlignment="1">
      <alignment horizontal="right"/>
    </xf>
    <xf numFmtId="177" fontId="11" fillId="0" borderId="55" xfId="0" applyNumberFormat="1" applyFont="1" applyBorder="1" applyAlignment="1">
      <alignment horizontal="right"/>
    </xf>
    <xf numFmtId="180" fontId="11" fillId="0" borderId="19" xfId="0" applyNumberFormat="1" applyFont="1" applyBorder="1" applyAlignment="1">
      <alignment/>
    </xf>
    <xf numFmtId="180" fontId="11" fillId="0" borderId="14" xfId="0" applyNumberFormat="1" applyFont="1" applyBorder="1" applyAlignment="1">
      <alignment/>
    </xf>
    <xf numFmtId="180" fontId="11" fillId="0" borderId="35" xfId="0" applyNumberFormat="1" applyFont="1" applyBorder="1" applyAlignment="1">
      <alignment/>
    </xf>
    <xf numFmtId="0" fontId="11" fillId="0" borderId="0" xfId="0" applyFont="1" applyAlignment="1">
      <alignment/>
    </xf>
    <xf numFmtId="180" fontId="11" fillId="0" borderId="12" xfId="0" applyNumberFormat="1" applyFont="1" applyBorder="1" applyAlignment="1">
      <alignment/>
    </xf>
    <xf numFmtId="176" fontId="11" fillId="0" borderId="48" xfId="0" applyNumberFormat="1" applyFont="1" applyBorder="1" applyAlignment="1">
      <alignment/>
    </xf>
    <xf numFmtId="176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89" fontId="11" fillId="0" borderId="36" xfId="0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 applyAlignment="1" quotePrefix="1">
      <alignment horizontal="right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176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76" fontId="0" fillId="0" borderId="48" xfId="0" applyNumberFormat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50" xfId="0" applyNumberFormat="1" applyBorder="1" applyAlignment="1">
      <alignment/>
    </xf>
    <xf numFmtId="180" fontId="0" fillId="0" borderId="46" xfId="0" applyNumberFormat="1" applyBorder="1" applyAlignment="1">
      <alignment/>
    </xf>
    <xf numFmtId="180" fontId="0" fillId="0" borderId="52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58" xfId="0" applyNumberFormat="1" applyBorder="1" applyAlignment="1">
      <alignment/>
    </xf>
    <xf numFmtId="180" fontId="0" fillId="0" borderId="34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0" fillId="0" borderId="30" xfId="0" applyNumberFormat="1" applyBorder="1" applyAlignment="1">
      <alignment/>
    </xf>
    <xf numFmtId="0" fontId="0" fillId="0" borderId="59" xfId="0" applyBorder="1" applyAlignment="1">
      <alignment/>
    </xf>
    <xf numFmtId="0" fontId="16" fillId="0" borderId="60" xfId="0" applyFont="1" applyBorder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180" fontId="11" fillId="0" borderId="21" xfId="0" applyNumberFormat="1" applyFont="1" applyBorder="1" applyAlignment="1">
      <alignment/>
    </xf>
    <xf numFmtId="180" fontId="11" fillId="0" borderId="15" xfId="0" applyNumberFormat="1" applyFont="1" applyBorder="1" applyAlignment="1">
      <alignment/>
    </xf>
    <xf numFmtId="180" fontId="11" fillId="0" borderId="58" xfId="0" applyNumberFormat="1" applyFont="1" applyBorder="1" applyAlignment="1">
      <alignment/>
    </xf>
    <xf numFmtId="180" fontId="11" fillId="0" borderId="34" xfId="0" applyNumberFormat="1" applyFont="1" applyBorder="1" applyAlignment="1">
      <alignment/>
    </xf>
    <xf numFmtId="180" fontId="11" fillId="0" borderId="28" xfId="0" applyNumberFormat="1" applyFont="1" applyBorder="1" applyAlignment="1">
      <alignment/>
    </xf>
    <xf numFmtId="180" fontId="11" fillId="0" borderId="30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181" fontId="0" fillId="0" borderId="10" xfId="0" applyNumberFormat="1" applyBorder="1" applyAlignment="1">
      <alignment/>
    </xf>
    <xf numFmtId="0" fontId="0" fillId="0" borderId="62" xfId="0" applyBorder="1" applyAlignment="1">
      <alignment/>
    </xf>
    <xf numFmtId="0" fontId="16" fillId="0" borderId="62" xfId="0" applyFont="1" applyBorder="1" applyAlignment="1">
      <alignment/>
    </xf>
    <xf numFmtId="180" fontId="16" fillId="0" borderId="0" xfId="0" applyNumberFormat="1" applyFont="1" applyBorder="1" applyAlignment="1">
      <alignment/>
    </xf>
    <xf numFmtId="0" fontId="0" fillId="0" borderId="63" xfId="0" applyBorder="1" applyAlignment="1" quotePrefix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 quotePrefix="1">
      <alignment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 shrinkToFit="1"/>
    </xf>
    <xf numFmtId="0" fontId="0" fillId="0" borderId="6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2" fillId="0" borderId="6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65" xfId="0" applyBorder="1" applyAlignment="1">
      <alignment horizontal="center"/>
    </xf>
    <xf numFmtId="180" fontId="12" fillId="0" borderId="17" xfId="0" applyNumberFormat="1" applyFont="1" applyBorder="1" applyAlignment="1">
      <alignment horizontal="center"/>
    </xf>
    <xf numFmtId="180" fontId="12" fillId="0" borderId="13" xfId="0" applyNumberFormat="1" applyFont="1" applyBorder="1" applyAlignment="1">
      <alignment horizontal="center"/>
    </xf>
    <xf numFmtId="0" fontId="0" fillId="0" borderId="59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66" xfId="0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67" xfId="0" applyBorder="1" applyAlignment="1">
      <alignment horizontal="center"/>
    </xf>
    <xf numFmtId="0" fontId="0" fillId="0" borderId="47" xfId="0" applyBorder="1" applyAlignment="1" quotePrefix="1">
      <alignment horizontal="center"/>
    </xf>
    <xf numFmtId="0" fontId="0" fillId="0" borderId="68" xfId="0" applyBorder="1" applyAlignment="1">
      <alignment horizontal="center"/>
    </xf>
    <xf numFmtId="182" fontId="12" fillId="0" borderId="38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82" fontId="12" fillId="0" borderId="47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82" fontId="12" fillId="0" borderId="37" xfId="0" applyNumberFormat="1" applyFont="1" applyBorder="1" applyAlignment="1">
      <alignment horizontal="center"/>
    </xf>
    <xf numFmtId="182" fontId="8" fillId="0" borderId="47" xfId="0" applyNumberFormat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1" fillId="0" borderId="69" xfId="0" applyFont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180" fontId="7" fillId="0" borderId="17" xfId="0" applyNumberFormat="1" applyFont="1" applyBorder="1" applyAlignment="1">
      <alignment horizontal="center"/>
    </xf>
    <xf numFmtId="180" fontId="7" fillId="0" borderId="13" xfId="0" applyNumberFormat="1" applyFont="1" applyBorder="1" applyAlignment="1">
      <alignment horizontal="center"/>
    </xf>
    <xf numFmtId="180" fontId="18" fillId="0" borderId="17" xfId="0" applyNumberFormat="1" applyFont="1" applyBorder="1" applyAlignment="1">
      <alignment horizontal="center"/>
    </xf>
    <xf numFmtId="180" fontId="18" fillId="0" borderId="13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対移動平均比率法による予測</a:t>
            </a:r>
          </a:p>
        </c:rich>
      </c:tx>
      <c:layout>
        <c:manualLayout>
          <c:xMode val="factor"/>
          <c:yMode val="factor"/>
          <c:x val="-0.028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6725"/>
          <c:w val="0.954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'練習'!$B$33</c:f>
              <c:strCache>
                <c:ptCount val="1"/>
                <c:pt idx="0">
                  <c:v>原系列 A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'練習'!$D$32:$AE$32</c:f>
              <c:strCache/>
            </c:strRef>
          </c:cat>
          <c:val>
            <c:numRef>
              <c:f>'練習'!$D$33:$X$33</c:f>
              <c:numCache/>
            </c:numRef>
          </c:val>
          <c:smooth val="0"/>
        </c:ser>
        <c:ser>
          <c:idx val="1"/>
          <c:order val="1"/>
          <c:tx>
            <c:strRef>
              <c:f>'練習'!$B$34</c:f>
              <c:strCache>
                <c:ptCount val="1"/>
                <c:pt idx="0">
                  <c:v>傾向値 F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'練習'!$D$32:$AE$32</c:f>
              <c:strCache/>
            </c:strRef>
          </c:cat>
          <c:val>
            <c:numRef>
              <c:f>'練習'!$D$34:$X$34</c:f>
              <c:numCache/>
            </c:numRef>
          </c:val>
          <c:smooth val="0"/>
        </c:ser>
        <c:ser>
          <c:idx val="2"/>
          <c:order val="2"/>
          <c:tx>
            <c:strRef>
              <c:f>'練習'!$B$35</c:f>
              <c:strCache>
                <c:ptCount val="1"/>
                <c:pt idx="0">
                  <c:v>推測値 f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0"/>
            <c:spPr>
              <a:ln w="12700">
                <a:solidFill>
                  <a:srgbClr val="FFFF00"/>
                </a:solidFill>
              </a:ln>
            </c:spPr>
            <c:marker>
              <c:symbol val="none"/>
            </c:marker>
          </c:dPt>
          <c:cat>
            <c:strRef>
              <c:f>'練習'!$D$32:$AE$32</c:f>
              <c:strCache/>
            </c:strRef>
          </c:cat>
          <c:val>
            <c:numRef>
              <c:f>'練習'!$D$35:$AE$35</c:f>
              <c:numCache/>
            </c:numRef>
          </c:val>
          <c:smooth val="0"/>
        </c:ser>
        <c:ser>
          <c:idx val="3"/>
          <c:order val="3"/>
          <c:tx>
            <c:strRef>
              <c:f>'練習'!$B$36</c:f>
              <c:strCache>
                <c:ptCount val="1"/>
                <c:pt idx="0">
                  <c:v>予測値 f×E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20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cat>
            <c:strRef>
              <c:f>'練習'!$D$32:$AE$32</c:f>
              <c:strCache/>
            </c:strRef>
          </c:cat>
          <c:val>
            <c:numRef>
              <c:f>'練習'!$D$36:$AE$36</c:f>
              <c:numCache/>
            </c:numRef>
          </c:val>
          <c:smooth val="0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95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25"/>
          <c:y val="0.85075"/>
          <c:w val="0.62875"/>
          <c:h val="0.1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対移動平均比率法による予測</a:t>
            </a:r>
          </a:p>
        </c:rich>
      </c:tx>
      <c:layout>
        <c:manualLayout>
          <c:xMode val="factor"/>
          <c:yMode val="factor"/>
          <c:x val="-0.028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6725"/>
          <c:w val="0.954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'完成品'!$B$33</c:f>
              <c:strCache>
                <c:ptCount val="1"/>
                <c:pt idx="0">
                  <c:v>原系列 A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'完成品'!$D$32:$AE$32</c:f>
              <c:strCache/>
            </c:strRef>
          </c:cat>
          <c:val>
            <c:numRef>
              <c:f>'完成品'!$D$33:$X$33</c:f>
              <c:numCache/>
            </c:numRef>
          </c:val>
          <c:smooth val="0"/>
        </c:ser>
        <c:ser>
          <c:idx val="1"/>
          <c:order val="1"/>
          <c:tx>
            <c:strRef>
              <c:f>'完成品'!$B$34</c:f>
              <c:strCache>
                <c:ptCount val="1"/>
                <c:pt idx="0">
                  <c:v>傾向値 F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'完成品'!$D$32:$AE$32</c:f>
              <c:strCache/>
            </c:strRef>
          </c:cat>
          <c:val>
            <c:numRef>
              <c:f>'完成品'!$D$34:$X$34</c:f>
              <c:numCache/>
            </c:numRef>
          </c:val>
          <c:smooth val="0"/>
        </c:ser>
        <c:ser>
          <c:idx val="2"/>
          <c:order val="2"/>
          <c:tx>
            <c:strRef>
              <c:f>'完成品'!$B$35</c:f>
              <c:strCache>
                <c:ptCount val="1"/>
                <c:pt idx="0">
                  <c:v>推測値 f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Pt>
            <c:idx val="20"/>
            <c:spPr>
              <a:ln w="12700">
                <a:solidFill>
                  <a:srgbClr val="FFFF00"/>
                </a:solidFill>
              </a:ln>
            </c:spPr>
            <c:marker>
              <c:symbol val="none"/>
            </c:marker>
          </c:dPt>
          <c:cat>
            <c:strRef>
              <c:f>'完成品'!$D$32:$AE$32</c:f>
              <c:strCache/>
            </c:strRef>
          </c:cat>
          <c:val>
            <c:numRef>
              <c:f>'完成品'!$D$35:$AE$35</c:f>
              <c:numCache/>
            </c:numRef>
          </c:val>
          <c:smooth val="0"/>
        </c:ser>
        <c:ser>
          <c:idx val="3"/>
          <c:order val="3"/>
          <c:tx>
            <c:strRef>
              <c:f>'完成品'!$B$36</c:f>
              <c:strCache>
                <c:ptCount val="1"/>
                <c:pt idx="0">
                  <c:v>予測値 f×E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20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cat>
            <c:strRef>
              <c:f>'完成品'!$D$32:$AE$32</c:f>
              <c:strCache/>
            </c:strRef>
          </c:cat>
          <c:val>
            <c:numRef>
              <c:f>'完成品'!$D$36:$AE$36</c:f>
              <c:numCache/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8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125"/>
          <c:y val="0.85075"/>
          <c:w val="0.62875"/>
          <c:h val="0.1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対移動平均比率法による予測</a:t>
            </a:r>
          </a:p>
        </c:rich>
      </c:tx>
      <c:layout>
        <c:manualLayout>
          <c:xMode val="factor"/>
          <c:yMode val="factor"/>
          <c:x val="-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83"/>
          <c:w val="0.9435"/>
          <c:h val="0.652"/>
        </c:manualLayout>
      </c:layout>
      <c:lineChart>
        <c:grouping val="standard"/>
        <c:varyColors val="0"/>
        <c:ser>
          <c:idx val="0"/>
          <c:order val="0"/>
          <c:tx>
            <c:strRef>
              <c:f>'回帰直線'!$B$34</c:f>
              <c:strCache>
                <c:ptCount val="1"/>
                <c:pt idx="0">
                  <c:v>原系列 A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'回帰直線'!$D$32:$AE$32</c:f>
              <c:strCache/>
            </c:strRef>
          </c:cat>
          <c:val>
            <c:numRef>
              <c:f>'回帰直線'!$D$34:$X$34</c:f>
              <c:numCache/>
            </c:numRef>
          </c:val>
          <c:smooth val="0"/>
        </c:ser>
        <c:ser>
          <c:idx val="1"/>
          <c:order val="1"/>
          <c:tx>
            <c:strRef>
              <c:f>'回帰直線'!$B$35</c:f>
              <c:strCache>
                <c:ptCount val="1"/>
                <c:pt idx="0">
                  <c:v>傾向値 F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'回帰直線'!$D$32:$AE$32</c:f>
              <c:strCache/>
            </c:strRef>
          </c:cat>
          <c:val>
            <c:numRef>
              <c:f>'回帰直線'!$D$35:$X$35</c:f>
              <c:numCache/>
            </c:numRef>
          </c:val>
          <c:smooth val="0"/>
        </c:ser>
        <c:ser>
          <c:idx val="2"/>
          <c:order val="2"/>
          <c:tx>
            <c:strRef>
              <c:f>'回帰直線'!$B$36</c:f>
              <c:strCache>
                <c:ptCount val="1"/>
                <c:pt idx="0">
                  <c:v>推測値 f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'回帰直線'!$D$36:$AE$36</c:f>
              <c:numCache/>
            </c:numRef>
          </c:val>
          <c:smooth val="0"/>
        </c:ser>
        <c:ser>
          <c:idx val="3"/>
          <c:order val="3"/>
          <c:tx>
            <c:strRef>
              <c:f>'回帰直線'!$B$37</c:f>
              <c:strCache>
                <c:ptCount val="1"/>
                <c:pt idx="0">
                  <c:v>予測値 f×E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20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val>
            <c:numRef>
              <c:f>'回帰直線'!$D$37:$AE$37</c:f>
              <c:numCache/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53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"/>
          <c:y val="0.76"/>
          <c:w val="0.63175"/>
          <c:h val="0.2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対移動平均比率法による予測</a:t>
            </a:r>
          </a:p>
        </c:rich>
      </c:tx>
      <c:layout>
        <c:manualLayout>
          <c:xMode val="factor"/>
          <c:yMode val="factor"/>
          <c:x val="-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08325"/>
          <c:w val="0.933"/>
          <c:h val="0.65175"/>
        </c:manualLayout>
      </c:layout>
      <c:lineChart>
        <c:grouping val="standard"/>
        <c:varyColors val="0"/>
        <c:ser>
          <c:idx val="0"/>
          <c:order val="0"/>
          <c:tx>
            <c:strRef>
              <c:f>'偶数周期'!$B$42</c:f>
              <c:strCache>
                <c:ptCount val="1"/>
                <c:pt idx="0">
                  <c:v>原系列 A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'偶数周期'!$D$40:$S$40</c:f>
              <c:strCache/>
            </c:strRef>
          </c:cat>
          <c:val>
            <c:numRef>
              <c:f>'偶数周期'!$D$42:$O$42</c:f>
              <c:numCache/>
            </c:numRef>
          </c:val>
          <c:smooth val="0"/>
        </c:ser>
        <c:ser>
          <c:idx val="1"/>
          <c:order val="1"/>
          <c:tx>
            <c:strRef>
              <c:f>'偶数周期'!$B$43</c:f>
              <c:strCache>
                <c:ptCount val="1"/>
                <c:pt idx="0">
                  <c:v>傾向値 F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'偶数周期'!$D$40:$S$40</c:f>
              <c:strCache/>
            </c:strRef>
          </c:cat>
          <c:val>
            <c:numRef>
              <c:f>'偶数周期'!$D$43:$O$43</c:f>
              <c:numCache/>
            </c:numRef>
          </c:val>
          <c:smooth val="0"/>
        </c:ser>
        <c:ser>
          <c:idx val="2"/>
          <c:order val="2"/>
          <c:tx>
            <c:strRef>
              <c:f>'偶数周期'!$B$44</c:f>
              <c:strCache>
                <c:ptCount val="1"/>
                <c:pt idx="0">
                  <c:v>推測値 f 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'偶数周期'!$D$40:$S$40</c:f>
              <c:strCache/>
            </c:strRef>
          </c:cat>
          <c:val>
            <c:numRef>
              <c:f>'偶数周期'!$D$44:$S$44</c:f>
              <c:numCache/>
            </c:numRef>
          </c:val>
          <c:smooth val="0"/>
        </c:ser>
        <c:ser>
          <c:idx val="3"/>
          <c:order val="3"/>
          <c:tx>
            <c:strRef>
              <c:f>'偶数周期'!$B$45</c:f>
              <c:strCache>
                <c:ptCount val="1"/>
                <c:pt idx="0">
                  <c:v>予測値 f×E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Pt>
            <c:idx val="20"/>
            <c:spPr>
              <a:ln w="12700">
                <a:solidFill>
                  <a:srgbClr val="00FFFF"/>
                </a:solidFill>
              </a:ln>
            </c:spPr>
            <c:marker>
              <c:symbol val="none"/>
            </c:marker>
          </c:dPt>
          <c:cat>
            <c:strRef>
              <c:f>'偶数周期'!$D$40:$S$40</c:f>
              <c:strCache/>
            </c:strRef>
          </c:cat>
          <c:val>
            <c:numRef>
              <c:f>'偶数周期'!$D$45:$S$45</c:f>
              <c:numCache/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25"/>
          <c:y val="0.76"/>
          <c:w val="0.74025"/>
          <c:h val="0.2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10</xdr:row>
      <xdr:rowOff>47625</xdr:rowOff>
    </xdr:from>
    <xdr:to>
      <xdr:col>20</xdr:col>
      <xdr:colOff>133350</xdr:colOff>
      <xdr:row>26</xdr:row>
      <xdr:rowOff>57150</xdr:rowOff>
    </xdr:to>
    <xdr:graphicFrame>
      <xdr:nvGraphicFramePr>
        <xdr:cNvPr id="1" name="グラフ 7"/>
        <xdr:cNvGraphicFramePr/>
      </xdr:nvGraphicFramePr>
      <xdr:xfrm>
        <a:off x="5972175" y="1790700"/>
        <a:ext cx="4305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10</xdr:row>
      <xdr:rowOff>47625</xdr:rowOff>
    </xdr:from>
    <xdr:to>
      <xdr:col>20</xdr:col>
      <xdr:colOff>133350</xdr:colOff>
      <xdr:row>26</xdr:row>
      <xdr:rowOff>57150</xdr:rowOff>
    </xdr:to>
    <xdr:graphicFrame>
      <xdr:nvGraphicFramePr>
        <xdr:cNvPr id="1" name="グラフ 7"/>
        <xdr:cNvGraphicFramePr/>
      </xdr:nvGraphicFramePr>
      <xdr:xfrm>
        <a:off x="5972175" y="1790700"/>
        <a:ext cx="43053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10</xdr:row>
      <xdr:rowOff>28575</xdr:rowOff>
    </xdr:from>
    <xdr:to>
      <xdr:col>20</xdr:col>
      <xdr:colOff>428625</xdr:colOff>
      <xdr:row>28</xdr:row>
      <xdr:rowOff>28575</xdr:rowOff>
    </xdr:to>
    <xdr:graphicFrame>
      <xdr:nvGraphicFramePr>
        <xdr:cNvPr id="1" name="Chart 4"/>
        <xdr:cNvGraphicFramePr/>
      </xdr:nvGraphicFramePr>
      <xdr:xfrm>
        <a:off x="6229350" y="1771650"/>
        <a:ext cx="4181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18</xdr:row>
      <xdr:rowOff>28575</xdr:rowOff>
    </xdr:from>
    <xdr:to>
      <xdr:col>16</xdr:col>
      <xdr:colOff>247650</xdr:colOff>
      <xdr:row>36</xdr:row>
      <xdr:rowOff>28575</xdr:rowOff>
    </xdr:to>
    <xdr:graphicFrame>
      <xdr:nvGraphicFramePr>
        <xdr:cNvPr id="1" name="Chart 4"/>
        <xdr:cNvGraphicFramePr/>
      </xdr:nvGraphicFramePr>
      <xdr:xfrm>
        <a:off x="4743450" y="3028950"/>
        <a:ext cx="3581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selection activeCell="AJ39" sqref="AJ39"/>
    </sheetView>
  </sheetViews>
  <sheetFormatPr defaultColWidth="4.75390625" defaultRowHeight="13.5"/>
  <cols>
    <col min="1" max="1" width="3.125" style="0" customWidth="1"/>
    <col min="2" max="2" width="14.125" style="0" customWidth="1"/>
    <col min="3" max="3" width="7.50390625" style="0" customWidth="1"/>
    <col min="4" max="31" width="6.375" style="0" customWidth="1"/>
    <col min="32" max="32" width="5.625" style="0" customWidth="1"/>
  </cols>
  <sheetData>
    <row r="1" spans="2:16" ht="15.75">
      <c r="B1" s="213" t="s">
        <v>72</v>
      </c>
      <c r="C1" s="214"/>
      <c r="D1" s="214"/>
      <c r="E1" s="214"/>
      <c r="F1" s="214"/>
      <c r="G1" s="214"/>
      <c r="H1" s="214"/>
      <c r="I1" s="214"/>
      <c r="J1" s="214"/>
      <c r="K1" s="214"/>
      <c r="L1" s="84" t="s">
        <v>113</v>
      </c>
      <c r="M1" s="83"/>
      <c r="N1" s="83"/>
      <c r="O1" s="83"/>
      <c r="P1" s="83"/>
    </row>
    <row r="2" spans="2:16" ht="14.25">
      <c r="B2" s="82"/>
      <c r="C2" s="1"/>
      <c r="D2" s="1"/>
      <c r="E2" s="1"/>
      <c r="F2" s="1"/>
      <c r="G2" s="1"/>
      <c r="H2" s="1"/>
      <c r="I2" s="1"/>
      <c r="J2" s="1"/>
      <c r="K2" s="1"/>
      <c r="L2" s="84" t="s">
        <v>33</v>
      </c>
      <c r="M2" s="1"/>
      <c r="N2" s="1"/>
      <c r="O2" s="1"/>
      <c r="P2" s="1"/>
    </row>
    <row r="3" spans="2:11" ht="13.5" thickBot="1">
      <c r="B3" s="215" t="s">
        <v>71</v>
      </c>
      <c r="C3" s="215"/>
      <c r="D3" s="212"/>
      <c r="E3" s="212"/>
      <c r="F3" s="212"/>
      <c r="G3" s="212"/>
      <c r="H3" s="212"/>
      <c r="I3" s="212"/>
      <c r="J3" s="212"/>
      <c r="K3" s="212"/>
    </row>
    <row r="4" spans="2:30" ht="13.5" thickBot="1">
      <c r="B4" s="216"/>
      <c r="C4" s="217"/>
      <c r="D4" s="63" t="s">
        <v>2</v>
      </c>
      <c r="E4" s="64"/>
      <c r="F4" s="64"/>
      <c r="G4" s="64"/>
      <c r="H4" s="64"/>
      <c r="I4" s="64"/>
      <c r="J4" s="65"/>
      <c r="K4" s="73" t="s">
        <v>4</v>
      </c>
      <c r="L4" s="64"/>
      <c r="M4" s="64"/>
      <c r="N4" s="64"/>
      <c r="O4" s="64"/>
      <c r="P4" s="64"/>
      <c r="Q4" s="76"/>
      <c r="R4" s="218" t="s">
        <v>32</v>
      </c>
      <c r="S4" s="219"/>
      <c r="T4" s="219"/>
      <c r="U4" s="219"/>
      <c r="V4" s="219"/>
      <c r="W4" s="219"/>
      <c r="X4" s="220"/>
      <c r="Y4" s="83"/>
      <c r="Z4" s="83"/>
      <c r="AA4" s="83"/>
      <c r="AB4" s="83"/>
      <c r="AC4" s="83"/>
      <c r="AD4" s="83"/>
    </row>
    <row r="5" spans="2:30" ht="12.75">
      <c r="B5" s="221" t="s">
        <v>26</v>
      </c>
      <c r="C5" s="222"/>
      <c r="D5" s="28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62" t="s">
        <v>14</v>
      </c>
      <c r="K5" s="12" t="s">
        <v>7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8" t="s">
        <v>14</v>
      </c>
      <c r="R5" s="22" t="s">
        <v>7</v>
      </c>
      <c r="S5" s="12" t="s">
        <v>9</v>
      </c>
      <c r="T5" s="12" t="s">
        <v>10</v>
      </c>
      <c r="U5" s="12" t="s">
        <v>11</v>
      </c>
      <c r="V5" s="12" t="s">
        <v>12</v>
      </c>
      <c r="W5" s="12" t="s">
        <v>13</v>
      </c>
      <c r="X5" s="62" t="s">
        <v>14</v>
      </c>
      <c r="Y5" s="9"/>
      <c r="Z5" s="9"/>
      <c r="AA5" s="9"/>
      <c r="AB5" s="9"/>
      <c r="AC5" s="9"/>
      <c r="AD5" s="9"/>
    </row>
    <row r="6" spans="1:30" ht="12.75">
      <c r="A6" s="143" t="s">
        <v>37</v>
      </c>
      <c r="B6" s="223" t="s">
        <v>57</v>
      </c>
      <c r="C6" s="224"/>
      <c r="D6" s="7">
        <v>126</v>
      </c>
      <c r="E6" s="5">
        <v>87</v>
      </c>
      <c r="F6" s="5">
        <v>149</v>
      </c>
      <c r="G6" s="5">
        <v>127</v>
      </c>
      <c r="H6" s="5">
        <v>246</v>
      </c>
      <c r="I6" s="5">
        <v>276</v>
      </c>
      <c r="J6" s="6">
        <v>288</v>
      </c>
      <c r="K6" s="5">
        <v>138</v>
      </c>
      <c r="L6" s="5">
        <v>91</v>
      </c>
      <c r="M6" s="5">
        <v>160</v>
      </c>
      <c r="N6" s="5">
        <v>139</v>
      </c>
      <c r="O6" s="5">
        <v>274</v>
      </c>
      <c r="P6" s="5">
        <v>297</v>
      </c>
      <c r="Q6" s="74">
        <v>309</v>
      </c>
      <c r="R6" s="77">
        <v>147</v>
      </c>
      <c r="S6" s="5">
        <v>101</v>
      </c>
      <c r="T6" s="5">
        <v>174</v>
      </c>
      <c r="U6" s="5">
        <v>147</v>
      </c>
      <c r="V6" s="5">
        <v>289</v>
      </c>
      <c r="W6" s="5">
        <v>328</v>
      </c>
      <c r="X6" s="6">
        <v>341</v>
      </c>
      <c r="Y6" s="10"/>
      <c r="Z6" s="10"/>
      <c r="AA6" s="10"/>
      <c r="AB6" s="10"/>
      <c r="AC6" s="10"/>
      <c r="AD6" s="10"/>
    </row>
    <row r="7" spans="1:30" ht="13.5" thickBot="1">
      <c r="A7" s="143" t="s">
        <v>38</v>
      </c>
      <c r="B7" s="201" t="s">
        <v>67</v>
      </c>
      <c r="C7" s="202"/>
      <c r="D7" s="67" t="s">
        <v>28</v>
      </c>
      <c r="E7" s="67" t="s">
        <v>28</v>
      </c>
      <c r="F7" s="67" t="s">
        <v>28</v>
      </c>
      <c r="G7" s="52"/>
      <c r="H7" s="52"/>
      <c r="I7" s="52"/>
      <c r="J7" s="53"/>
      <c r="K7" s="52"/>
      <c r="L7" s="52"/>
      <c r="M7" s="52"/>
      <c r="N7" s="52"/>
      <c r="O7" s="52"/>
      <c r="P7" s="52"/>
      <c r="Q7" s="75"/>
      <c r="R7" s="78"/>
      <c r="S7" s="52"/>
      <c r="T7" s="52"/>
      <c r="U7" s="52"/>
      <c r="V7" s="67" t="s">
        <v>28</v>
      </c>
      <c r="W7" s="67" t="s">
        <v>28</v>
      </c>
      <c r="X7" s="191" t="s">
        <v>28</v>
      </c>
      <c r="Y7" s="8"/>
      <c r="Z7" s="8"/>
      <c r="AA7" s="8"/>
      <c r="AB7" s="8"/>
      <c r="AC7" s="8"/>
      <c r="AD7" s="8"/>
    </row>
    <row r="8" ht="12.75" customHeight="1"/>
    <row r="9" ht="12.75" customHeight="1"/>
    <row r="10" spans="2:11" ht="15.75">
      <c r="B10" s="72" t="s">
        <v>72</v>
      </c>
      <c r="C10" s="1"/>
      <c r="D10" s="1"/>
      <c r="E10" s="1"/>
      <c r="F10" s="1"/>
      <c r="G10" s="1"/>
      <c r="H10" s="1"/>
      <c r="I10" s="1"/>
      <c r="J10" s="1"/>
      <c r="K10" s="1"/>
    </row>
    <row r="11" spans="2:16" ht="10.5" customHeight="1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2:11" ht="15.75" customHeight="1" thickBot="1">
      <c r="B12" s="31" t="s">
        <v>15</v>
      </c>
      <c r="C12" s="32" t="s">
        <v>17</v>
      </c>
      <c r="D12" s="40" t="s">
        <v>8</v>
      </c>
      <c r="E12" s="33" t="s">
        <v>9</v>
      </c>
      <c r="F12" s="33" t="s">
        <v>10</v>
      </c>
      <c r="G12" s="33" t="s">
        <v>11</v>
      </c>
      <c r="H12" s="33" t="s">
        <v>12</v>
      </c>
      <c r="I12" s="33" t="s">
        <v>13</v>
      </c>
      <c r="J12" s="54" t="s">
        <v>14</v>
      </c>
      <c r="K12" s="31" t="s">
        <v>19</v>
      </c>
    </row>
    <row r="13" spans="2:11" ht="15.75" customHeight="1">
      <c r="B13" s="203" t="s">
        <v>52</v>
      </c>
      <c r="C13" s="9" t="s">
        <v>29</v>
      </c>
      <c r="D13" s="23">
        <f aca="true" t="shared" si="0" ref="D13:J13">D6</f>
        <v>126</v>
      </c>
      <c r="E13" s="14">
        <f t="shared" si="0"/>
        <v>87</v>
      </c>
      <c r="F13" s="14">
        <f t="shared" si="0"/>
        <v>149</v>
      </c>
      <c r="G13" s="14">
        <f t="shared" si="0"/>
        <v>127</v>
      </c>
      <c r="H13" s="14">
        <f t="shared" si="0"/>
        <v>246</v>
      </c>
      <c r="I13" s="14">
        <f t="shared" si="0"/>
        <v>276</v>
      </c>
      <c r="J13" s="19">
        <f t="shared" si="0"/>
        <v>288</v>
      </c>
      <c r="K13" s="66" t="s">
        <v>28</v>
      </c>
    </row>
    <row r="14" spans="1:11" ht="15.75" customHeight="1">
      <c r="A14" s="143" t="s">
        <v>37</v>
      </c>
      <c r="B14" s="204"/>
      <c r="C14" s="30" t="s">
        <v>30</v>
      </c>
      <c r="D14" s="24">
        <f aca="true" t="shared" si="1" ref="D14:J14">K6</f>
        <v>138</v>
      </c>
      <c r="E14" s="3">
        <f t="shared" si="1"/>
        <v>91</v>
      </c>
      <c r="F14" s="3">
        <f t="shared" si="1"/>
        <v>160</v>
      </c>
      <c r="G14" s="3">
        <f t="shared" si="1"/>
        <v>139</v>
      </c>
      <c r="H14" s="3">
        <f t="shared" si="1"/>
        <v>274</v>
      </c>
      <c r="I14" s="3">
        <f t="shared" si="1"/>
        <v>297</v>
      </c>
      <c r="J14" s="20">
        <f t="shared" si="1"/>
        <v>309</v>
      </c>
      <c r="K14" s="66" t="s">
        <v>28</v>
      </c>
    </row>
    <row r="15" spans="2:11" ht="15.75" customHeight="1" thickBot="1">
      <c r="B15" s="205"/>
      <c r="C15" s="9" t="s">
        <v>31</v>
      </c>
      <c r="D15" s="25">
        <f aca="true" t="shared" si="2" ref="D15:J15">R6</f>
        <v>147</v>
      </c>
      <c r="E15" s="13">
        <f t="shared" si="2"/>
        <v>101</v>
      </c>
      <c r="F15" s="13">
        <f t="shared" si="2"/>
        <v>174</v>
      </c>
      <c r="G15" s="13">
        <f t="shared" si="2"/>
        <v>147</v>
      </c>
      <c r="H15" s="13">
        <f t="shared" si="2"/>
        <v>289</v>
      </c>
      <c r="I15" s="13">
        <f t="shared" si="2"/>
        <v>328</v>
      </c>
      <c r="J15" s="21">
        <f t="shared" si="2"/>
        <v>341</v>
      </c>
      <c r="K15" s="66" t="s">
        <v>28</v>
      </c>
    </row>
    <row r="16" spans="2:11" ht="15.75" customHeight="1">
      <c r="B16" s="203" t="s">
        <v>53</v>
      </c>
      <c r="C16" s="27" t="s">
        <v>29</v>
      </c>
      <c r="D16" s="68" t="s">
        <v>28</v>
      </c>
      <c r="E16" s="69" t="s">
        <v>28</v>
      </c>
      <c r="F16" s="69" t="s">
        <v>28</v>
      </c>
      <c r="G16" s="48">
        <f>G7</f>
        <v>0</v>
      </c>
      <c r="H16" s="38">
        <f>H7</f>
        <v>0</v>
      </c>
      <c r="I16" s="38">
        <f>I7</f>
        <v>0</v>
      </c>
      <c r="J16" s="55">
        <f>J7</f>
        <v>0</v>
      </c>
      <c r="K16" s="66" t="s">
        <v>28</v>
      </c>
    </row>
    <row r="17" spans="1:11" ht="15.75" customHeight="1">
      <c r="A17" s="143" t="s">
        <v>38</v>
      </c>
      <c r="B17" s="204"/>
      <c r="C17" s="30" t="s">
        <v>30</v>
      </c>
      <c r="D17" s="43">
        <f aca="true" t="shared" si="3" ref="D17:J17">K7</f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49">
        <f t="shared" si="3"/>
        <v>0</v>
      </c>
      <c r="I17" s="17">
        <f t="shared" si="3"/>
        <v>0</v>
      </c>
      <c r="J17" s="56">
        <f t="shared" si="3"/>
        <v>0</v>
      </c>
      <c r="K17" s="66" t="s">
        <v>28</v>
      </c>
    </row>
    <row r="18" spans="2:11" ht="15.75" customHeight="1" thickBot="1">
      <c r="B18" s="205"/>
      <c r="C18" s="4" t="s">
        <v>31</v>
      </c>
      <c r="D18" s="50">
        <f>R7</f>
        <v>0</v>
      </c>
      <c r="E18" s="51">
        <f>S7</f>
        <v>0</v>
      </c>
      <c r="F18" s="51">
        <f>T7</f>
        <v>0</v>
      </c>
      <c r="G18" s="51">
        <f>U7</f>
        <v>0</v>
      </c>
      <c r="H18" s="67" t="s">
        <v>28</v>
      </c>
      <c r="I18" s="67" t="s">
        <v>28</v>
      </c>
      <c r="J18" s="67" t="s">
        <v>28</v>
      </c>
      <c r="K18" s="66" t="s">
        <v>28</v>
      </c>
    </row>
    <row r="19" spans="2:11" ht="15.75" customHeight="1">
      <c r="B19" s="206" t="s">
        <v>74</v>
      </c>
      <c r="C19" s="9" t="s">
        <v>29</v>
      </c>
      <c r="D19" s="70" t="s">
        <v>28</v>
      </c>
      <c r="E19" s="71" t="s">
        <v>28</v>
      </c>
      <c r="F19" s="71" t="s">
        <v>28</v>
      </c>
      <c r="G19" s="34"/>
      <c r="H19" s="34"/>
      <c r="I19" s="34"/>
      <c r="J19" s="57"/>
      <c r="K19" s="66" t="s">
        <v>28</v>
      </c>
    </row>
    <row r="20" spans="1:11" ht="15.75" customHeight="1">
      <c r="A20" s="143" t="s">
        <v>39</v>
      </c>
      <c r="B20" s="207"/>
      <c r="C20" s="30" t="s">
        <v>30</v>
      </c>
      <c r="D20" s="41"/>
      <c r="E20" s="15"/>
      <c r="F20" s="15"/>
      <c r="G20" s="15"/>
      <c r="H20" s="16"/>
      <c r="I20" s="16"/>
      <c r="J20" s="58"/>
      <c r="K20" s="66" t="s">
        <v>28</v>
      </c>
    </row>
    <row r="21" spans="2:11" ht="15.75" customHeight="1" thickBot="1">
      <c r="B21" s="208"/>
      <c r="C21" s="9" t="s">
        <v>31</v>
      </c>
      <c r="D21" s="41"/>
      <c r="E21" s="15"/>
      <c r="F21" s="15"/>
      <c r="G21" s="15"/>
      <c r="H21" s="71" t="s">
        <v>28</v>
      </c>
      <c r="I21" s="71" t="s">
        <v>28</v>
      </c>
      <c r="J21" s="71" t="s">
        <v>28</v>
      </c>
      <c r="K21" s="66" t="s">
        <v>28</v>
      </c>
    </row>
    <row r="22" spans="1:11" ht="15.75" customHeight="1" thickBot="1">
      <c r="A22" s="143" t="s">
        <v>40</v>
      </c>
      <c r="B22" s="31" t="s">
        <v>85</v>
      </c>
      <c r="C22" s="32" t="s">
        <v>21</v>
      </c>
      <c r="D22" s="59"/>
      <c r="E22" s="60"/>
      <c r="F22" s="60"/>
      <c r="G22" s="60"/>
      <c r="H22" s="60"/>
      <c r="I22" s="60"/>
      <c r="J22" s="36"/>
      <c r="K22" s="61"/>
    </row>
    <row r="23" spans="1:11" ht="15.75" customHeight="1" thickBot="1">
      <c r="A23" s="143" t="s">
        <v>45</v>
      </c>
      <c r="B23" s="29" t="s">
        <v>84</v>
      </c>
      <c r="C23" s="31" t="s">
        <v>23</v>
      </c>
      <c r="D23" s="42"/>
      <c r="E23" s="35"/>
      <c r="F23" s="35"/>
      <c r="G23" s="35"/>
      <c r="H23" s="35"/>
      <c r="I23" s="35"/>
      <c r="J23" s="60"/>
      <c r="K23" s="61"/>
    </row>
    <row r="24" spans="2:10" ht="15.75" customHeight="1">
      <c r="B24" s="209" t="s">
        <v>76</v>
      </c>
      <c r="C24" s="9" t="s">
        <v>29</v>
      </c>
      <c r="D24" s="44"/>
      <c r="E24" s="45"/>
      <c r="F24" s="45"/>
      <c r="G24" s="45"/>
      <c r="H24" s="45"/>
      <c r="I24" s="45"/>
      <c r="J24" s="46"/>
    </row>
    <row r="25" spans="1:10" ht="15.75" customHeight="1">
      <c r="A25" s="143" t="s">
        <v>41</v>
      </c>
      <c r="B25" s="210"/>
      <c r="C25" s="30" t="s">
        <v>30</v>
      </c>
      <c r="D25" s="43"/>
      <c r="E25" s="17"/>
      <c r="F25" s="17"/>
      <c r="G25" s="17"/>
      <c r="H25" s="17"/>
      <c r="I25" s="17"/>
      <c r="J25" s="26"/>
    </row>
    <row r="26" spans="2:10" ht="15.75" customHeight="1" thickBot="1">
      <c r="B26" s="210"/>
      <c r="C26" s="9" t="s">
        <v>31</v>
      </c>
      <c r="D26" s="157"/>
      <c r="E26" s="158"/>
      <c r="F26" s="158"/>
      <c r="G26" s="158"/>
      <c r="H26" s="158"/>
      <c r="I26" s="158"/>
      <c r="J26" s="159"/>
    </row>
    <row r="27" spans="1:11" ht="15.75" customHeight="1" thickBot="1">
      <c r="A27" s="143" t="s">
        <v>43</v>
      </c>
      <c r="B27" s="31" t="s">
        <v>50</v>
      </c>
      <c r="C27" s="32" t="s">
        <v>24</v>
      </c>
      <c r="D27" s="160"/>
      <c r="E27" s="161"/>
      <c r="F27" s="161"/>
      <c r="G27" s="161"/>
      <c r="H27" s="161"/>
      <c r="I27" s="161"/>
      <c r="J27" s="162"/>
      <c r="K27" s="192" t="s">
        <v>66</v>
      </c>
    </row>
    <row r="28" spans="1:11" ht="15.75" customHeight="1" thickBot="1">
      <c r="A28" s="143" t="s">
        <v>44</v>
      </c>
      <c r="B28" s="37" t="s">
        <v>54</v>
      </c>
      <c r="C28" s="4" t="s">
        <v>24</v>
      </c>
      <c r="D28" s="79"/>
      <c r="E28" s="80"/>
      <c r="F28" s="80"/>
      <c r="G28" s="80"/>
      <c r="H28" s="80"/>
      <c r="I28" s="80"/>
      <c r="J28" s="81"/>
      <c r="K28" t="s">
        <v>65</v>
      </c>
    </row>
    <row r="29" ht="12.75">
      <c r="Y29" s="47"/>
    </row>
    <row r="31" spans="2:11" ht="13.5" thickBot="1">
      <c r="B31" s="212" t="s">
        <v>73</v>
      </c>
      <c r="C31" s="212"/>
      <c r="D31" s="212"/>
      <c r="E31" s="212"/>
      <c r="F31" s="212"/>
      <c r="G31" s="212"/>
      <c r="H31" s="212"/>
      <c r="I31" s="212"/>
      <c r="J31" s="212"/>
      <c r="K31" s="212"/>
    </row>
    <row r="32" spans="2:31" ht="12.75">
      <c r="B32" s="200"/>
      <c r="C32" s="200"/>
      <c r="D32" s="2" t="s">
        <v>8</v>
      </c>
      <c r="E32" s="2" t="s">
        <v>9</v>
      </c>
      <c r="F32" s="2" t="s">
        <v>10</v>
      </c>
      <c r="G32" s="2" t="s">
        <v>11</v>
      </c>
      <c r="H32" s="2" t="s">
        <v>12</v>
      </c>
      <c r="I32" s="2" t="s">
        <v>13</v>
      </c>
      <c r="J32" s="2" t="s">
        <v>14</v>
      </c>
      <c r="K32" s="2" t="s">
        <v>7</v>
      </c>
      <c r="L32" s="2" t="s">
        <v>9</v>
      </c>
      <c r="M32" s="2" t="s">
        <v>10</v>
      </c>
      <c r="N32" s="2" t="s">
        <v>11</v>
      </c>
      <c r="O32" s="2" t="s">
        <v>12</v>
      </c>
      <c r="P32" s="2" t="s">
        <v>13</v>
      </c>
      <c r="Q32" s="2" t="s">
        <v>14</v>
      </c>
      <c r="R32" s="2" t="s">
        <v>7</v>
      </c>
      <c r="S32" s="2" t="s">
        <v>9</v>
      </c>
      <c r="T32" s="2" t="s">
        <v>10</v>
      </c>
      <c r="U32" s="2" t="s">
        <v>11</v>
      </c>
      <c r="V32" s="2" t="s">
        <v>12</v>
      </c>
      <c r="W32" s="2" t="s">
        <v>13</v>
      </c>
      <c r="X32" s="139" t="s">
        <v>14</v>
      </c>
      <c r="Y32" s="140" t="s">
        <v>7</v>
      </c>
      <c r="Z32" s="141" t="s">
        <v>9</v>
      </c>
      <c r="AA32" s="141" t="s">
        <v>10</v>
      </c>
      <c r="AB32" s="141" t="s">
        <v>11</v>
      </c>
      <c r="AC32" s="141" t="s">
        <v>12</v>
      </c>
      <c r="AD32" s="141" t="s">
        <v>13</v>
      </c>
      <c r="AE32" s="142" t="s">
        <v>14</v>
      </c>
    </row>
    <row r="33" spans="2:31" ht="12.75">
      <c r="B33" s="200" t="s">
        <v>58</v>
      </c>
      <c r="C33" s="200"/>
      <c r="D33" s="5">
        <f aca="true" t="shared" si="4" ref="D33:X33">D6</f>
        <v>126</v>
      </c>
      <c r="E33" s="5">
        <f t="shared" si="4"/>
        <v>87</v>
      </c>
      <c r="F33" s="5">
        <f t="shared" si="4"/>
        <v>149</v>
      </c>
      <c r="G33" s="5">
        <f t="shared" si="4"/>
        <v>127</v>
      </c>
      <c r="H33" s="5">
        <f t="shared" si="4"/>
        <v>246</v>
      </c>
      <c r="I33" s="5">
        <f t="shared" si="4"/>
        <v>276</v>
      </c>
      <c r="J33" s="5">
        <f t="shared" si="4"/>
        <v>288</v>
      </c>
      <c r="K33" s="5">
        <f t="shared" si="4"/>
        <v>138</v>
      </c>
      <c r="L33" s="5">
        <f t="shared" si="4"/>
        <v>91</v>
      </c>
      <c r="M33" s="5">
        <f t="shared" si="4"/>
        <v>160</v>
      </c>
      <c r="N33" s="5">
        <f t="shared" si="4"/>
        <v>139</v>
      </c>
      <c r="O33" s="5">
        <f t="shared" si="4"/>
        <v>274</v>
      </c>
      <c r="P33" s="5">
        <f t="shared" si="4"/>
        <v>297</v>
      </c>
      <c r="Q33" s="5">
        <f t="shared" si="4"/>
        <v>309</v>
      </c>
      <c r="R33" s="5">
        <f t="shared" si="4"/>
        <v>147</v>
      </c>
      <c r="S33" s="5">
        <f t="shared" si="4"/>
        <v>101</v>
      </c>
      <c r="T33" s="5">
        <f t="shared" si="4"/>
        <v>174</v>
      </c>
      <c r="U33" s="5">
        <f t="shared" si="4"/>
        <v>147</v>
      </c>
      <c r="V33" s="5">
        <f t="shared" si="4"/>
        <v>289</v>
      </c>
      <c r="W33" s="5">
        <f t="shared" si="4"/>
        <v>328</v>
      </c>
      <c r="X33" s="74">
        <f t="shared" si="4"/>
        <v>341</v>
      </c>
      <c r="Y33" s="147"/>
      <c r="Z33" s="148"/>
      <c r="AA33" s="148"/>
      <c r="AB33" s="148"/>
      <c r="AC33" s="148"/>
      <c r="AD33" s="148"/>
      <c r="AE33" s="149"/>
    </row>
    <row r="34" spans="2:31" ht="12.75">
      <c r="B34" s="200" t="s">
        <v>77</v>
      </c>
      <c r="C34" s="200"/>
      <c r="D34" s="17">
        <f aca="true" t="shared" si="5" ref="D34:J34">D24</f>
        <v>0</v>
      </c>
      <c r="E34" s="17">
        <f t="shared" si="5"/>
        <v>0</v>
      </c>
      <c r="F34" s="17">
        <f t="shared" si="5"/>
        <v>0</v>
      </c>
      <c r="G34" s="17">
        <f t="shared" si="5"/>
        <v>0</v>
      </c>
      <c r="H34" s="17">
        <f t="shared" si="5"/>
        <v>0</v>
      </c>
      <c r="I34" s="17">
        <f t="shared" si="5"/>
        <v>0</v>
      </c>
      <c r="J34" s="17">
        <f t="shared" si="5"/>
        <v>0</v>
      </c>
      <c r="K34" s="17">
        <f aca="true" t="shared" si="6" ref="K34:Q34">D25</f>
        <v>0</v>
      </c>
      <c r="L34" s="17">
        <f t="shared" si="6"/>
        <v>0</v>
      </c>
      <c r="M34" s="17">
        <f t="shared" si="6"/>
        <v>0</v>
      </c>
      <c r="N34" s="17">
        <f t="shared" si="6"/>
        <v>0</v>
      </c>
      <c r="O34" s="17">
        <f t="shared" si="6"/>
        <v>0</v>
      </c>
      <c r="P34" s="17">
        <f t="shared" si="6"/>
        <v>0</v>
      </c>
      <c r="Q34" s="17">
        <f t="shared" si="6"/>
        <v>0</v>
      </c>
      <c r="R34" s="17">
        <f aca="true" t="shared" si="7" ref="R34:X34">D26</f>
        <v>0</v>
      </c>
      <c r="S34" s="17">
        <f t="shared" si="7"/>
        <v>0</v>
      </c>
      <c r="T34" s="17">
        <f t="shared" si="7"/>
        <v>0</v>
      </c>
      <c r="U34" s="17">
        <f t="shared" si="7"/>
        <v>0</v>
      </c>
      <c r="V34" s="17">
        <f t="shared" si="7"/>
        <v>0</v>
      </c>
      <c r="W34" s="17">
        <f t="shared" si="7"/>
        <v>0</v>
      </c>
      <c r="X34" s="56">
        <f t="shared" si="7"/>
        <v>0</v>
      </c>
      <c r="Y34" s="155"/>
      <c r="Z34" s="151"/>
      <c r="AA34" s="151"/>
      <c r="AB34" s="151"/>
      <c r="AC34" s="151"/>
      <c r="AD34" s="151"/>
      <c r="AE34" s="156"/>
    </row>
    <row r="35" spans="1:31" ht="12.75">
      <c r="A35" s="143"/>
      <c r="B35" s="200" t="s">
        <v>59</v>
      </c>
      <c r="C35" s="20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90">
        <f>X34</f>
        <v>0</v>
      </c>
      <c r="Y35" s="43">
        <f>D27</f>
        <v>0</v>
      </c>
      <c r="Z35" s="17">
        <f aca="true" t="shared" si="8" ref="Z35:AE35">E27</f>
        <v>0</v>
      </c>
      <c r="AA35" s="17">
        <f t="shared" si="8"/>
        <v>0</v>
      </c>
      <c r="AB35" s="17">
        <f t="shared" si="8"/>
        <v>0</v>
      </c>
      <c r="AC35" s="17">
        <f t="shared" si="8"/>
        <v>0</v>
      </c>
      <c r="AD35" s="17">
        <f t="shared" si="8"/>
        <v>0</v>
      </c>
      <c r="AE35" s="26">
        <f t="shared" si="8"/>
        <v>0</v>
      </c>
    </row>
    <row r="36" spans="2:32" ht="13.5" thickBot="1">
      <c r="B36" s="199" t="s">
        <v>60</v>
      </c>
      <c r="C36" s="200"/>
      <c r="D36" s="19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9">
        <f>X33</f>
        <v>341</v>
      </c>
      <c r="Y36" s="152">
        <f aca="true" t="shared" si="9" ref="Y36:AE36">D28</f>
        <v>0</v>
      </c>
      <c r="Z36" s="153">
        <f t="shared" si="9"/>
        <v>0</v>
      </c>
      <c r="AA36" s="153">
        <f t="shared" si="9"/>
        <v>0</v>
      </c>
      <c r="AB36" s="153">
        <f t="shared" si="9"/>
        <v>0</v>
      </c>
      <c r="AC36" s="153">
        <f t="shared" si="9"/>
        <v>0</v>
      </c>
      <c r="AD36" s="153">
        <f t="shared" si="9"/>
        <v>0</v>
      </c>
      <c r="AE36" s="154">
        <f t="shared" si="9"/>
        <v>0</v>
      </c>
      <c r="AF36" t="s">
        <v>55</v>
      </c>
    </row>
  </sheetData>
  <sheetProtection/>
  <mergeCells count="17">
    <mergeCell ref="B31:K31"/>
    <mergeCell ref="B4:C4"/>
    <mergeCell ref="B5:C5"/>
    <mergeCell ref="B6:C6"/>
    <mergeCell ref="B1:K1"/>
    <mergeCell ref="B3:K3"/>
    <mergeCell ref="R4:X4"/>
    <mergeCell ref="B36:C36"/>
    <mergeCell ref="B32:C32"/>
    <mergeCell ref="B33:C33"/>
    <mergeCell ref="B34:C34"/>
    <mergeCell ref="B35:C35"/>
    <mergeCell ref="B7:C7"/>
    <mergeCell ref="B13:B15"/>
    <mergeCell ref="B16:B18"/>
    <mergeCell ref="B19:B21"/>
    <mergeCell ref="B24:B26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6"/>
  <sheetViews>
    <sheetView zoomScalePageLayoutView="0" workbookViewId="0" topLeftCell="A1">
      <selection activeCell="AI51" sqref="AI51"/>
    </sheetView>
  </sheetViews>
  <sheetFormatPr defaultColWidth="4.75390625" defaultRowHeight="13.5"/>
  <cols>
    <col min="1" max="1" width="3.125" style="0" customWidth="1"/>
    <col min="2" max="2" width="14.125" style="0" customWidth="1"/>
    <col min="3" max="3" width="7.50390625" style="0" customWidth="1"/>
    <col min="4" max="31" width="6.375" style="0" customWidth="1"/>
    <col min="32" max="32" width="5.625" style="0" customWidth="1"/>
  </cols>
  <sheetData>
    <row r="1" spans="2:16" ht="15.75">
      <c r="B1" s="213" t="s">
        <v>72</v>
      </c>
      <c r="C1" s="214"/>
      <c r="D1" s="214"/>
      <c r="E1" s="214"/>
      <c r="F1" s="214"/>
      <c r="G1" s="214"/>
      <c r="H1" s="214"/>
      <c r="I1" s="214"/>
      <c r="J1" s="214"/>
      <c r="K1" s="214"/>
      <c r="L1" s="84" t="s">
        <v>106</v>
      </c>
      <c r="M1" s="83"/>
      <c r="N1" s="83"/>
      <c r="O1" s="83"/>
      <c r="P1" s="83"/>
    </row>
    <row r="2" spans="2:16" ht="14.25">
      <c r="B2" s="82"/>
      <c r="C2" s="1"/>
      <c r="D2" s="1"/>
      <c r="E2" s="1"/>
      <c r="F2" s="1"/>
      <c r="G2" s="1"/>
      <c r="H2" s="1"/>
      <c r="I2" s="1"/>
      <c r="J2" s="1"/>
      <c r="K2" s="1"/>
      <c r="L2" s="84" t="s">
        <v>33</v>
      </c>
      <c r="M2" s="1"/>
      <c r="N2" s="1"/>
      <c r="O2" s="1"/>
      <c r="P2" s="1"/>
    </row>
    <row r="3" spans="2:11" ht="13.5" thickBot="1">
      <c r="B3" s="215" t="s">
        <v>71</v>
      </c>
      <c r="C3" s="215"/>
      <c r="D3" s="212"/>
      <c r="E3" s="212"/>
      <c r="F3" s="212"/>
      <c r="G3" s="212"/>
      <c r="H3" s="212"/>
      <c r="I3" s="212"/>
      <c r="J3" s="212"/>
      <c r="K3" s="212"/>
    </row>
    <row r="4" spans="2:30" ht="13.5" thickBot="1">
      <c r="B4" s="216"/>
      <c r="C4" s="217"/>
      <c r="D4" s="63" t="s">
        <v>2</v>
      </c>
      <c r="E4" s="64"/>
      <c r="F4" s="64"/>
      <c r="G4" s="64"/>
      <c r="H4" s="64"/>
      <c r="I4" s="64"/>
      <c r="J4" s="65"/>
      <c r="K4" s="73" t="s">
        <v>4</v>
      </c>
      <c r="L4" s="64"/>
      <c r="M4" s="64"/>
      <c r="N4" s="64"/>
      <c r="O4" s="64"/>
      <c r="P4" s="64"/>
      <c r="Q4" s="76"/>
      <c r="R4" s="218" t="s">
        <v>32</v>
      </c>
      <c r="S4" s="219"/>
      <c r="T4" s="219"/>
      <c r="U4" s="219"/>
      <c r="V4" s="219"/>
      <c r="W4" s="219"/>
      <c r="X4" s="220"/>
      <c r="Y4" s="83"/>
      <c r="Z4" s="83"/>
      <c r="AA4" s="83"/>
      <c r="AB4" s="83"/>
      <c r="AC4" s="83"/>
      <c r="AD4" s="83"/>
    </row>
    <row r="5" spans="2:30" ht="12.75">
      <c r="B5" s="221" t="s">
        <v>26</v>
      </c>
      <c r="C5" s="222"/>
      <c r="D5" s="28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62" t="s">
        <v>14</v>
      </c>
      <c r="K5" s="12" t="s">
        <v>7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8" t="s">
        <v>14</v>
      </c>
      <c r="R5" s="22" t="s">
        <v>7</v>
      </c>
      <c r="S5" s="12" t="s">
        <v>9</v>
      </c>
      <c r="T5" s="12" t="s">
        <v>10</v>
      </c>
      <c r="U5" s="12" t="s">
        <v>11</v>
      </c>
      <c r="V5" s="12" t="s">
        <v>12</v>
      </c>
      <c r="W5" s="12" t="s">
        <v>13</v>
      </c>
      <c r="X5" s="62" t="s">
        <v>14</v>
      </c>
      <c r="Y5" s="9"/>
      <c r="Z5" s="9"/>
      <c r="AA5" s="9"/>
      <c r="AB5" s="9"/>
      <c r="AC5" s="9"/>
      <c r="AD5" s="9"/>
    </row>
    <row r="6" spans="1:30" ht="12.75">
      <c r="A6" s="143" t="s">
        <v>37</v>
      </c>
      <c r="B6" s="223" t="s">
        <v>57</v>
      </c>
      <c r="C6" s="224"/>
      <c r="D6" s="7">
        <v>126</v>
      </c>
      <c r="E6" s="5">
        <v>87</v>
      </c>
      <c r="F6" s="5">
        <v>149</v>
      </c>
      <c r="G6" s="5">
        <v>127</v>
      </c>
      <c r="H6" s="5">
        <v>246</v>
      </c>
      <c r="I6" s="5">
        <v>276</v>
      </c>
      <c r="J6" s="6">
        <v>288</v>
      </c>
      <c r="K6" s="5">
        <v>138</v>
      </c>
      <c r="L6" s="5">
        <v>91</v>
      </c>
      <c r="M6" s="5">
        <v>160</v>
      </c>
      <c r="N6" s="5">
        <v>139</v>
      </c>
      <c r="O6" s="5">
        <v>274</v>
      </c>
      <c r="P6" s="5">
        <v>297</v>
      </c>
      <c r="Q6" s="74">
        <v>309</v>
      </c>
      <c r="R6" s="77">
        <v>147</v>
      </c>
      <c r="S6" s="5">
        <v>101</v>
      </c>
      <c r="T6" s="5">
        <v>174</v>
      </c>
      <c r="U6" s="5">
        <v>147</v>
      </c>
      <c r="V6" s="5">
        <v>289</v>
      </c>
      <c r="W6" s="5">
        <v>328</v>
      </c>
      <c r="X6" s="6">
        <v>341</v>
      </c>
      <c r="Y6" s="10"/>
      <c r="Z6" s="10"/>
      <c r="AA6" s="10"/>
      <c r="AB6" s="10"/>
      <c r="AC6" s="10"/>
      <c r="AD6" s="10"/>
    </row>
    <row r="7" spans="1:30" ht="13.5" thickBot="1">
      <c r="A7" s="143" t="s">
        <v>38</v>
      </c>
      <c r="B7" s="201" t="s">
        <v>67</v>
      </c>
      <c r="C7" s="202"/>
      <c r="D7" s="67" t="s">
        <v>28</v>
      </c>
      <c r="E7" s="67" t="s">
        <v>28</v>
      </c>
      <c r="F7" s="67" t="s">
        <v>28</v>
      </c>
      <c r="G7" s="52">
        <f>ROUND(AVERAGE(D6:J6),1)</f>
        <v>185.6</v>
      </c>
      <c r="H7" s="52">
        <f>ROUND(AVERAGE(E6:K6),1)</f>
        <v>187.3</v>
      </c>
      <c r="I7" s="52">
        <f>ROUND(AVERAGE(F6:L6),1)</f>
        <v>187.9</v>
      </c>
      <c r="J7" s="53">
        <f aca="true" t="shared" si="0" ref="G7:U7">ROUND(AVERAGE(G6:M6),1)</f>
        <v>189.4</v>
      </c>
      <c r="K7" s="52">
        <f t="shared" si="0"/>
        <v>191.1</v>
      </c>
      <c r="L7" s="52">
        <f t="shared" si="0"/>
        <v>195.1</v>
      </c>
      <c r="M7" s="52">
        <f t="shared" si="0"/>
        <v>198.1</v>
      </c>
      <c r="N7" s="52">
        <f t="shared" si="0"/>
        <v>201.1</v>
      </c>
      <c r="O7" s="52">
        <f t="shared" si="0"/>
        <v>202.4</v>
      </c>
      <c r="P7" s="52">
        <f t="shared" si="0"/>
        <v>203.9</v>
      </c>
      <c r="Q7" s="75">
        <f t="shared" si="0"/>
        <v>205.9</v>
      </c>
      <c r="R7" s="78">
        <f t="shared" si="0"/>
        <v>207</v>
      </c>
      <c r="S7" s="52">
        <f t="shared" si="0"/>
        <v>209.1</v>
      </c>
      <c r="T7" s="52">
        <f t="shared" si="0"/>
        <v>213.6</v>
      </c>
      <c r="U7" s="52">
        <f>ROUND(AVERAGE(R6:X6),1)</f>
        <v>218.1</v>
      </c>
      <c r="V7" s="67" t="s">
        <v>28</v>
      </c>
      <c r="W7" s="67" t="s">
        <v>28</v>
      </c>
      <c r="X7" s="191" t="s">
        <v>28</v>
      </c>
      <c r="Y7" s="8"/>
      <c r="Z7" s="8"/>
      <c r="AA7" s="8"/>
      <c r="AB7" s="8"/>
      <c r="AC7" s="8"/>
      <c r="AD7" s="8"/>
    </row>
    <row r="8" ht="12.75" customHeight="1"/>
    <row r="9" ht="12.75" customHeight="1"/>
    <row r="10" spans="2:11" ht="15.75">
      <c r="B10" s="72" t="s">
        <v>72</v>
      </c>
      <c r="C10" s="1"/>
      <c r="D10" s="1"/>
      <c r="E10" s="1"/>
      <c r="F10" s="1"/>
      <c r="G10" s="1"/>
      <c r="H10" s="1"/>
      <c r="I10" s="1"/>
      <c r="J10" s="1"/>
      <c r="K10" s="1"/>
    </row>
    <row r="11" spans="2:16" ht="10.5" customHeight="1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2:11" ht="15.75" customHeight="1" thickBot="1">
      <c r="B12" s="31" t="s">
        <v>15</v>
      </c>
      <c r="C12" s="32" t="s">
        <v>17</v>
      </c>
      <c r="D12" s="40" t="s">
        <v>8</v>
      </c>
      <c r="E12" s="33" t="s">
        <v>9</v>
      </c>
      <c r="F12" s="33" t="s">
        <v>10</v>
      </c>
      <c r="G12" s="33" t="s">
        <v>11</v>
      </c>
      <c r="H12" s="33" t="s">
        <v>12</v>
      </c>
      <c r="I12" s="33" t="s">
        <v>13</v>
      </c>
      <c r="J12" s="54" t="s">
        <v>14</v>
      </c>
      <c r="K12" s="31" t="s">
        <v>19</v>
      </c>
    </row>
    <row r="13" spans="2:11" ht="15.75" customHeight="1">
      <c r="B13" s="203" t="s">
        <v>52</v>
      </c>
      <c r="C13" s="9" t="s">
        <v>29</v>
      </c>
      <c r="D13" s="23">
        <f aca="true" t="shared" si="1" ref="D13:J13">D6</f>
        <v>126</v>
      </c>
      <c r="E13" s="14">
        <f t="shared" si="1"/>
        <v>87</v>
      </c>
      <c r="F13" s="14">
        <f t="shared" si="1"/>
        <v>149</v>
      </c>
      <c r="G13" s="14">
        <f t="shared" si="1"/>
        <v>127</v>
      </c>
      <c r="H13" s="14">
        <f t="shared" si="1"/>
        <v>246</v>
      </c>
      <c r="I13" s="14">
        <f t="shared" si="1"/>
        <v>276</v>
      </c>
      <c r="J13" s="19">
        <f t="shared" si="1"/>
        <v>288</v>
      </c>
      <c r="K13" s="66" t="s">
        <v>28</v>
      </c>
    </row>
    <row r="14" spans="1:11" ht="15.75" customHeight="1">
      <c r="A14" s="143" t="s">
        <v>37</v>
      </c>
      <c r="B14" s="204"/>
      <c r="C14" s="30" t="s">
        <v>30</v>
      </c>
      <c r="D14" s="24">
        <f aca="true" t="shared" si="2" ref="D14:J14">K6</f>
        <v>138</v>
      </c>
      <c r="E14" s="3">
        <f t="shared" si="2"/>
        <v>91</v>
      </c>
      <c r="F14" s="3">
        <f t="shared" si="2"/>
        <v>160</v>
      </c>
      <c r="G14" s="3">
        <f t="shared" si="2"/>
        <v>139</v>
      </c>
      <c r="H14" s="3">
        <f t="shared" si="2"/>
        <v>274</v>
      </c>
      <c r="I14" s="3">
        <f t="shared" si="2"/>
        <v>297</v>
      </c>
      <c r="J14" s="20">
        <f t="shared" si="2"/>
        <v>309</v>
      </c>
      <c r="K14" s="66" t="s">
        <v>28</v>
      </c>
    </row>
    <row r="15" spans="2:11" ht="15.75" customHeight="1" thickBot="1">
      <c r="B15" s="205"/>
      <c r="C15" s="9" t="s">
        <v>31</v>
      </c>
      <c r="D15" s="25">
        <f aca="true" t="shared" si="3" ref="D15:J15">R6</f>
        <v>147</v>
      </c>
      <c r="E15" s="13">
        <f t="shared" si="3"/>
        <v>101</v>
      </c>
      <c r="F15" s="13">
        <f t="shared" si="3"/>
        <v>174</v>
      </c>
      <c r="G15" s="13">
        <f t="shared" si="3"/>
        <v>147</v>
      </c>
      <c r="H15" s="13">
        <f t="shared" si="3"/>
        <v>289</v>
      </c>
      <c r="I15" s="13">
        <f t="shared" si="3"/>
        <v>328</v>
      </c>
      <c r="J15" s="21">
        <f t="shared" si="3"/>
        <v>341</v>
      </c>
      <c r="K15" s="66" t="s">
        <v>28</v>
      </c>
    </row>
    <row r="16" spans="2:11" ht="15.75" customHeight="1">
      <c r="B16" s="203" t="s">
        <v>53</v>
      </c>
      <c r="C16" s="27" t="s">
        <v>29</v>
      </c>
      <c r="D16" s="68" t="s">
        <v>28</v>
      </c>
      <c r="E16" s="69" t="s">
        <v>28</v>
      </c>
      <c r="F16" s="69" t="s">
        <v>28</v>
      </c>
      <c r="G16" s="48">
        <f>G7</f>
        <v>185.6</v>
      </c>
      <c r="H16" s="38">
        <f>H7</f>
        <v>187.3</v>
      </c>
      <c r="I16" s="38">
        <f>I7</f>
        <v>187.9</v>
      </c>
      <c r="J16" s="55">
        <f>J7</f>
        <v>189.4</v>
      </c>
      <c r="K16" s="66" t="s">
        <v>28</v>
      </c>
    </row>
    <row r="17" spans="1:11" ht="15.75" customHeight="1">
      <c r="A17" s="143" t="s">
        <v>38</v>
      </c>
      <c r="B17" s="204"/>
      <c r="C17" s="30" t="s">
        <v>30</v>
      </c>
      <c r="D17" s="43">
        <f aca="true" t="shared" si="4" ref="D17:J17">K7</f>
        <v>191.1</v>
      </c>
      <c r="E17" s="17">
        <f t="shared" si="4"/>
        <v>195.1</v>
      </c>
      <c r="F17" s="17">
        <f t="shared" si="4"/>
        <v>198.1</v>
      </c>
      <c r="G17" s="17">
        <f t="shared" si="4"/>
        <v>201.1</v>
      </c>
      <c r="H17" s="49">
        <f t="shared" si="4"/>
        <v>202.4</v>
      </c>
      <c r="I17" s="17">
        <f t="shared" si="4"/>
        <v>203.9</v>
      </c>
      <c r="J17" s="56">
        <f t="shared" si="4"/>
        <v>205.9</v>
      </c>
      <c r="K17" s="66" t="s">
        <v>28</v>
      </c>
    </row>
    <row r="18" spans="2:11" ht="15.75" customHeight="1" thickBot="1">
      <c r="B18" s="205"/>
      <c r="C18" s="4" t="s">
        <v>31</v>
      </c>
      <c r="D18" s="50">
        <f>R7</f>
        <v>207</v>
      </c>
      <c r="E18" s="51">
        <f>S7</f>
        <v>209.1</v>
      </c>
      <c r="F18" s="51">
        <f>T7</f>
        <v>213.6</v>
      </c>
      <c r="G18" s="51">
        <f>U7</f>
        <v>218.1</v>
      </c>
      <c r="H18" s="67" t="s">
        <v>28</v>
      </c>
      <c r="I18" s="67" t="s">
        <v>28</v>
      </c>
      <c r="J18" s="67" t="s">
        <v>28</v>
      </c>
      <c r="K18" s="66" t="s">
        <v>28</v>
      </c>
    </row>
    <row r="19" spans="2:11" ht="15.75" customHeight="1">
      <c r="B19" s="206" t="s">
        <v>74</v>
      </c>
      <c r="C19" s="9" t="s">
        <v>29</v>
      </c>
      <c r="D19" s="70" t="s">
        <v>28</v>
      </c>
      <c r="E19" s="71" t="s">
        <v>28</v>
      </c>
      <c r="F19" s="71" t="s">
        <v>28</v>
      </c>
      <c r="G19" s="34">
        <f aca="true" t="shared" si="5" ref="G19:J20">G13/G16</f>
        <v>0.6842672413793104</v>
      </c>
      <c r="H19" s="34">
        <f t="shared" si="5"/>
        <v>1.3134009610250934</v>
      </c>
      <c r="I19" s="34">
        <f t="shared" si="5"/>
        <v>1.4688664183076103</v>
      </c>
      <c r="J19" s="57">
        <f t="shared" si="5"/>
        <v>1.5205913410770855</v>
      </c>
      <c r="K19" s="66" t="s">
        <v>28</v>
      </c>
    </row>
    <row r="20" spans="1:11" ht="15.75" customHeight="1">
      <c r="A20" s="143" t="s">
        <v>39</v>
      </c>
      <c r="B20" s="207"/>
      <c r="C20" s="30" t="s">
        <v>30</v>
      </c>
      <c r="D20" s="41">
        <f aca="true" t="shared" si="6" ref="D20:F21">D14/D17</f>
        <v>0.7221350078492936</v>
      </c>
      <c r="E20" s="15">
        <f t="shared" si="6"/>
        <v>0.46642747309072274</v>
      </c>
      <c r="F20" s="15">
        <f t="shared" si="6"/>
        <v>0.8076728924785462</v>
      </c>
      <c r="G20" s="15">
        <f t="shared" si="5"/>
        <v>0.6911984087518648</v>
      </c>
      <c r="H20" s="16">
        <f t="shared" si="5"/>
        <v>1.3537549407114624</v>
      </c>
      <c r="I20" s="16">
        <f t="shared" si="5"/>
        <v>1.4565963707699852</v>
      </c>
      <c r="J20" s="58">
        <f t="shared" si="5"/>
        <v>1.500728508984944</v>
      </c>
      <c r="K20" s="66" t="s">
        <v>28</v>
      </c>
    </row>
    <row r="21" spans="2:11" ht="15.75" customHeight="1" thickBot="1">
      <c r="B21" s="208"/>
      <c r="C21" s="9" t="s">
        <v>31</v>
      </c>
      <c r="D21" s="41">
        <f t="shared" si="6"/>
        <v>0.7101449275362319</v>
      </c>
      <c r="E21" s="15">
        <f t="shared" si="6"/>
        <v>0.4830224772835964</v>
      </c>
      <c r="F21" s="15">
        <f t="shared" si="6"/>
        <v>0.8146067415730337</v>
      </c>
      <c r="G21" s="15">
        <f>G15/G18</f>
        <v>0.6740027510316369</v>
      </c>
      <c r="H21" s="71" t="s">
        <v>28</v>
      </c>
      <c r="I21" s="71" t="s">
        <v>28</v>
      </c>
      <c r="J21" s="71" t="s">
        <v>28</v>
      </c>
      <c r="K21" s="66" t="s">
        <v>28</v>
      </c>
    </row>
    <row r="22" spans="1:11" ht="15.75" customHeight="1" thickBot="1">
      <c r="A22" s="143" t="s">
        <v>40</v>
      </c>
      <c r="B22" s="31" t="s">
        <v>85</v>
      </c>
      <c r="C22" s="32" t="s">
        <v>21</v>
      </c>
      <c r="D22" s="59">
        <f aca="true" t="shared" si="7" ref="D22:J22">AVERAGE(D19:D21)</f>
        <v>0.7161399676927628</v>
      </c>
      <c r="E22" s="60">
        <f t="shared" si="7"/>
        <v>0.47472497518715956</v>
      </c>
      <c r="F22" s="60">
        <f t="shared" si="7"/>
        <v>0.81113981702579</v>
      </c>
      <c r="G22" s="60">
        <f t="shared" si="7"/>
        <v>0.6831561337209374</v>
      </c>
      <c r="H22" s="60">
        <f t="shared" si="7"/>
        <v>1.333577950868278</v>
      </c>
      <c r="I22" s="60">
        <f t="shared" si="7"/>
        <v>1.4627313945387979</v>
      </c>
      <c r="J22" s="36">
        <f t="shared" si="7"/>
        <v>1.5106599250310149</v>
      </c>
      <c r="K22" s="61">
        <f>AVERAGE(D22:J22)</f>
        <v>0.9988757377235343</v>
      </c>
    </row>
    <row r="23" spans="1:11" ht="15.75" customHeight="1" thickBot="1">
      <c r="A23" s="143" t="s">
        <v>45</v>
      </c>
      <c r="B23" s="29" t="s">
        <v>84</v>
      </c>
      <c r="C23" s="31" t="s">
        <v>23</v>
      </c>
      <c r="D23" s="42">
        <f aca="true" t="shared" si="8" ref="D23:J23">D22/$K22</f>
        <v>0.7169460030382415</v>
      </c>
      <c r="E23" s="35">
        <f t="shared" si="8"/>
        <v>0.47525929127988537</v>
      </c>
      <c r="F23" s="35">
        <f t="shared" si="8"/>
        <v>0.812052777329841</v>
      </c>
      <c r="G23" s="35">
        <f t="shared" si="8"/>
        <v>0.683925044848791</v>
      </c>
      <c r="H23" s="35">
        <f t="shared" si="8"/>
        <v>1.3350789297450945</v>
      </c>
      <c r="I23" s="35">
        <f t="shared" si="8"/>
        <v>1.4643777391894646</v>
      </c>
      <c r="J23" s="60">
        <f t="shared" si="8"/>
        <v>1.5123602145686819</v>
      </c>
      <c r="K23" s="61">
        <f>AVERAGE(D23:J23)</f>
        <v>1</v>
      </c>
    </row>
    <row r="24" spans="2:10" ht="15.75" customHeight="1">
      <c r="B24" s="209" t="s">
        <v>76</v>
      </c>
      <c r="C24" s="9" t="s">
        <v>29</v>
      </c>
      <c r="D24" s="44">
        <f aca="true" t="shared" si="9" ref="D24:J24">D13/D$23</f>
        <v>175.74545288772498</v>
      </c>
      <c r="E24" s="45">
        <f t="shared" si="9"/>
        <v>183.05796771633183</v>
      </c>
      <c r="F24" s="45">
        <f t="shared" si="9"/>
        <v>183.48561098446797</v>
      </c>
      <c r="G24" s="45">
        <f t="shared" si="9"/>
        <v>185.69286350389234</v>
      </c>
      <c r="H24" s="45">
        <f t="shared" si="9"/>
        <v>184.25876891560904</v>
      </c>
      <c r="I24" s="45">
        <f t="shared" si="9"/>
        <v>188.47595986590622</v>
      </c>
      <c r="J24" s="46">
        <f t="shared" si="9"/>
        <v>190.430822779966</v>
      </c>
    </row>
    <row r="25" spans="1:10" ht="15.75" customHeight="1">
      <c r="A25" s="143" t="s">
        <v>41</v>
      </c>
      <c r="B25" s="210"/>
      <c r="C25" s="30" t="s">
        <v>30</v>
      </c>
      <c r="D25" s="43">
        <f aca="true" t="shared" si="10" ref="D25:J25">D14/D$23</f>
        <v>192.4831150675083</v>
      </c>
      <c r="E25" s="17">
        <f t="shared" si="10"/>
        <v>191.47442600214018</v>
      </c>
      <c r="F25" s="17">
        <f t="shared" si="10"/>
        <v>197.03152857392533</v>
      </c>
      <c r="G25" s="17">
        <f t="shared" si="10"/>
        <v>203.2386458822129</v>
      </c>
      <c r="H25" s="17">
        <f t="shared" si="10"/>
        <v>205.2313117190117</v>
      </c>
      <c r="I25" s="17">
        <f t="shared" si="10"/>
        <v>202.81652202961646</v>
      </c>
      <c r="J25" s="26">
        <f t="shared" si="10"/>
        <v>204.31640360767184</v>
      </c>
    </row>
    <row r="26" spans="2:10" ht="15.75" customHeight="1" thickBot="1">
      <c r="B26" s="210"/>
      <c r="C26" s="9" t="s">
        <v>31</v>
      </c>
      <c r="D26" s="157">
        <f aca="true" t="shared" si="11" ref="D26:J26">D15/D$23</f>
        <v>205.0363617023458</v>
      </c>
      <c r="E26" s="158">
        <f t="shared" si="11"/>
        <v>212.5155717166611</v>
      </c>
      <c r="F26" s="158">
        <f t="shared" si="11"/>
        <v>214.2717873241438</v>
      </c>
      <c r="G26" s="158">
        <f t="shared" si="11"/>
        <v>214.93583413442656</v>
      </c>
      <c r="H26" s="158">
        <f t="shared" si="11"/>
        <v>216.46660250654884</v>
      </c>
      <c r="I26" s="158">
        <f t="shared" si="11"/>
        <v>223.98592331890305</v>
      </c>
      <c r="J26" s="159">
        <f t="shared" si="11"/>
        <v>225.47538391655695</v>
      </c>
    </row>
    <row r="27" spans="1:11" ht="15.75" customHeight="1" thickBot="1">
      <c r="A27" s="143" t="s">
        <v>43</v>
      </c>
      <c r="B27" s="31" t="s">
        <v>50</v>
      </c>
      <c r="C27" s="32" t="s">
        <v>24</v>
      </c>
      <c r="D27" s="160">
        <f>D26+D25-D24</f>
        <v>221.77402388212914</v>
      </c>
      <c r="E27" s="161">
        <f aca="true" t="shared" si="12" ref="E27:J27">E26+E25-E24</f>
        <v>220.93203000246947</v>
      </c>
      <c r="F27" s="161">
        <f t="shared" si="12"/>
        <v>227.81770491360115</v>
      </c>
      <c r="G27" s="161">
        <f t="shared" si="12"/>
        <v>232.4816165127471</v>
      </c>
      <c r="H27" s="161">
        <f t="shared" si="12"/>
        <v>237.43914530995153</v>
      </c>
      <c r="I27" s="161">
        <f t="shared" si="12"/>
        <v>238.32648548261332</v>
      </c>
      <c r="J27" s="162">
        <f t="shared" si="12"/>
        <v>239.36096474426276</v>
      </c>
      <c r="K27" s="192" t="s">
        <v>66</v>
      </c>
    </row>
    <row r="28" spans="1:11" ht="15.75" customHeight="1" thickBot="1">
      <c r="A28" s="143" t="s">
        <v>44</v>
      </c>
      <c r="B28" s="37" t="s">
        <v>54</v>
      </c>
      <c r="C28" s="4" t="s">
        <v>24</v>
      </c>
      <c r="D28" s="79">
        <f>D27*D23</f>
        <v>159</v>
      </c>
      <c r="E28" s="80">
        <f aca="true" t="shared" si="13" ref="E28:J28">E27*E23</f>
        <v>105.00000000000001</v>
      </c>
      <c r="F28" s="80">
        <f t="shared" si="13"/>
        <v>185</v>
      </c>
      <c r="G28" s="80">
        <f t="shared" si="13"/>
        <v>159</v>
      </c>
      <c r="H28" s="80">
        <f t="shared" si="13"/>
        <v>317.00000000000006</v>
      </c>
      <c r="I28" s="80">
        <f t="shared" si="13"/>
        <v>349.00000000000006</v>
      </c>
      <c r="J28" s="81">
        <f t="shared" si="13"/>
        <v>361.99999999999994</v>
      </c>
      <c r="K28" t="s">
        <v>65</v>
      </c>
    </row>
    <row r="29" ht="12.75">
      <c r="Y29" s="47"/>
    </row>
    <row r="31" spans="2:11" ht="13.5" thickBot="1">
      <c r="B31" s="212" t="s">
        <v>73</v>
      </c>
      <c r="C31" s="212"/>
      <c r="D31" s="212"/>
      <c r="E31" s="212"/>
      <c r="F31" s="212"/>
      <c r="G31" s="212"/>
      <c r="H31" s="212"/>
      <c r="I31" s="212"/>
      <c r="J31" s="212"/>
      <c r="K31" s="212"/>
    </row>
    <row r="32" spans="2:31" ht="12.75">
      <c r="B32" s="200"/>
      <c r="C32" s="200"/>
      <c r="D32" s="2" t="s">
        <v>8</v>
      </c>
      <c r="E32" s="2" t="s">
        <v>9</v>
      </c>
      <c r="F32" s="2" t="s">
        <v>10</v>
      </c>
      <c r="G32" s="2" t="s">
        <v>11</v>
      </c>
      <c r="H32" s="2" t="s">
        <v>12</v>
      </c>
      <c r="I32" s="2" t="s">
        <v>13</v>
      </c>
      <c r="J32" s="2" t="s">
        <v>14</v>
      </c>
      <c r="K32" s="2" t="s">
        <v>7</v>
      </c>
      <c r="L32" s="2" t="s">
        <v>9</v>
      </c>
      <c r="M32" s="2" t="s">
        <v>10</v>
      </c>
      <c r="N32" s="2" t="s">
        <v>11</v>
      </c>
      <c r="O32" s="2" t="s">
        <v>12</v>
      </c>
      <c r="P32" s="2" t="s">
        <v>13</v>
      </c>
      <c r="Q32" s="2" t="s">
        <v>14</v>
      </c>
      <c r="R32" s="2" t="s">
        <v>7</v>
      </c>
      <c r="S32" s="2" t="s">
        <v>9</v>
      </c>
      <c r="T32" s="2" t="s">
        <v>10</v>
      </c>
      <c r="U32" s="2" t="s">
        <v>11</v>
      </c>
      <c r="V32" s="2" t="s">
        <v>12</v>
      </c>
      <c r="W32" s="2" t="s">
        <v>13</v>
      </c>
      <c r="X32" s="139" t="s">
        <v>14</v>
      </c>
      <c r="Y32" s="140" t="s">
        <v>7</v>
      </c>
      <c r="Z32" s="141" t="s">
        <v>9</v>
      </c>
      <c r="AA32" s="141" t="s">
        <v>10</v>
      </c>
      <c r="AB32" s="141" t="s">
        <v>11</v>
      </c>
      <c r="AC32" s="141" t="s">
        <v>12</v>
      </c>
      <c r="AD32" s="141" t="s">
        <v>13</v>
      </c>
      <c r="AE32" s="142" t="s">
        <v>14</v>
      </c>
    </row>
    <row r="33" spans="2:31" ht="12.75">
      <c r="B33" s="200" t="s">
        <v>58</v>
      </c>
      <c r="C33" s="200"/>
      <c r="D33" s="5">
        <f aca="true" t="shared" si="14" ref="D33:X33">D6</f>
        <v>126</v>
      </c>
      <c r="E33" s="5">
        <f t="shared" si="14"/>
        <v>87</v>
      </c>
      <c r="F33" s="5">
        <f t="shared" si="14"/>
        <v>149</v>
      </c>
      <c r="G33" s="5">
        <f t="shared" si="14"/>
        <v>127</v>
      </c>
      <c r="H33" s="5">
        <f t="shared" si="14"/>
        <v>246</v>
      </c>
      <c r="I33" s="5">
        <f t="shared" si="14"/>
        <v>276</v>
      </c>
      <c r="J33" s="5">
        <f t="shared" si="14"/>
        <v>288</v>
      </c>
      <c r="K33" s="5">
        <f t="shared" si="14"/>
        <v>138</v>
      </c>
      <c r="L33" s="5">
        <f t="shared" si="14"/>
        <v>91</v>
      </c>
      <c r="M33" s="5">
        <f t="shared" si="14"/>
        <v>160</v>
      </c>
      <c r="N33" s="5">
        <f t="shared" si="14"/>
        <v>139</v>
      </c>
      <c r="O33" s="5">
        <f t="shared" si="14"/>
        <v>274</v>
      </c>
      <c r="P33" s="5">
        <f t="shared" si="14"/>
        <v>297</v>
      </c>
      <c r="Q33" s="5">
        <f t="shared" si="14"/>
        <v>309</v>
      </c>
      <c r="R33" s="5">
        <f t="shared" si="14"/>
        <v>147</v>
      </c>
      <c r="S33" s="5">
        <f t="shared" si="14"/>
        <v>101</v>
      </c>
      <c r="T33" s="5">
        <f t="shared" si="14"/>
        <v>174</v>
      </c>
      <c r="U33" s="5">
        <f t="shared" si="14"/>
        <v>147</v>
      </c>
      <c r="V33" s="5">
        <f t="shared" si="14"/>
        <v>289</v>
      </c>
      <c r="W33" s="5">
        <f t="shared" si="14"/>
        <v>328</v>
      </c>
      <c r="X33" s="74">
        <f t="shared" si="14"/>
        <v>341</v>
      </c>
      <c r="Y33" s="147"/>
      <c r="Z33" s="148"/>
      <c r="AA33" s="148"/>
      <c r="AB33" s="148"/>
      <c r="AC33" s="148"/>
      <c r="AD33" s="148"/>
      <c r="AE33" s="149"/>
    </row>
    <row r="34" spans="2:31" ht="12.75">
      <c r="B34" s="200" t="s">
        <v>77</v>
      </c>
      <c r="C34" s="200"/>
      <c r="D34" s="17">
        <f aca="true" t="shared" si="15" ref="D34:J34">D24</f>
        <v>175.74545288772498</v>
      </c>
      <c r="E34" s="17">
        <f t="shared" si="15"/>
        <v>183.05796771633183</v>
      </c>
      <c r="F34" s="17">
        <f t="shared" si="15"/>
        <v>183.48561098446797</v>
      </c>
      <c r="G34" s="17">
        <f t="shared" si="15"/>
        <v>185.69286350389234</v>
      </c>
      <c r="H34" s="17">
        <f t="shared" si="15"/>
        <v>184.25876891560904</v>
      </c>
      <c r="I34" s="17">
        <f t="shared" si="15"/>
        <v>188.47595986590622</v>
      </c>
      <c r="J34" s="17">
        <f t="shared" si="15"/>
        <v>190.430822779966</v>
      </c>
      <c r="K34" s="17">
        <f aca="true" t="shared" si="16" ref="K34:Q34">D25</f>
        <v>192.4831150675083</v>
      </c>
      <c r="L34" s="17">
        <f t="shared" si="16"/>
        <v>191.47442600214018</v>
      </c>
      <c r="M34" s="17">
        <f t="shared" si="16"/>
        <v>197.03152857392533</v>
      </c>
      <c r="N34" s="17">
        <f t="shared" si="16"/>
        <v>203.2386458822129</v>
      </c>
      <c r="O34" s="17">
        <f t="shared" si="16"/>
        <v>205.2313117190117</v>
      </c>
      <c r="P34" s="17">
        <f t="shared" si="16"/>
        <v>202.81652202961646</v>
      </c>
      <c r="Q34" s="17">
        <f t="shared" si="16"/>
        <v>204.31640360767184</v>
      </c>
      <c r="R34" s="17">
        <f aca="true" t="shared" si="17" ref="R34:X34">D26</f>
        <v>205.0363617023458</v>
      </c>
      <c r="S34" s="17">
        <f t="shared" si="17"/>
        <v>212.5155717166611</v>
      </c>
      <c r="T34" s="17">
        <f t="shared" si="17"/>
        <v>214.2717873241438</v>
      </c>
      <c r="U34" s="17">
        <f t="shared" si="17"/>
        <v>214.93583413442656</v>
      </c>
      <c r="V34" s="17">
        <f t="shared" si="17"/>
        <v>216.46660250654884</v>
      </c>
      <c r="W34" s="17">
        <f t="shared" si="17"/>
        <v>223.98592331890305</v>
      </c>
      <c r="X34" s="56">
        <f t="shared" si="17"/>
        <v>225.47538391655695</v>
      </c>
      <c r="Y34" s="155"/>
      <c r="Z34" s="151"/>
      <c r="AA34" s="151"/>
      <c r="AB34" s="151"/>
      <c r="AC34" s="151"/>
      <c r="AD34" s="151"/>
      <c r="AE34" s="156"/>
    </row>
    <row r="35" spans="1:31" ht="12.75">
      <c r="A35" s="143"/>
      <c r="B35" s="200" t="s">
        <v>59</v>
      </c>
      <c r="C35" s="200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90">
        <f>X34</f>
        <v>225.47538391655695</v>
      </c>
      <c r="Y35" s="43">
        <f>D27</f>
        <v>221.77402388212914</v>
      </c>
      <c r="Z35" s="17">
        <f aca="true" t="shared" si="18" ref="Z35:AE35">E27</f>
        <v>220.93203000246947</v>
      </c>
      <c r="AA35" s="17">
        <f t="shared" si="18"/>
        <v>227.81770491360115</v>
      </c>
      <c r="AB35" s="17">
        <f t="shared" si="18"/>
        <v>232.4816165127471</v>
      </c>
      <c r="AC35" s="17">
        <f t="shared" si="18"/>
        <v>237.43914530995153</v>
      </c>
      <c r="AD35" s="17">
        <f t="shared" si="18"/>
        <v>238.32648548261332</v>
      </c>
      <c r="AE35" s="26">
        <f t="shared" si="18"/>
        <v>239.36096474426276</v>
      </c>
    </row>
    <row r="36" spans="2:32" ht="13.5" thickBot="1">
      <c r="B36" s="199" t="s">
        <v>60</v>
      </c>
      <c r="C36" s="200"/>
      <c r="D36" s="19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9">
        <f>X33</f>
        <v>341</v>
      </c>
      <c r="Y36" s="152">
        <f aca="true" t="shared" si="19" ref="Y36:AE36">D28</f>
        <v>159</v>
      </c>
      <c r="Z36" s="153">
        <f t="shared" si="19"/>
        <v>105.00000000000001</v>
      </c>
      <c r="AA36" s="153">
        <f t="shared" si="19"/>
        <v>185</v>
      </c>
      <c r="AB36" s="153">
        <f t="shared" si="19"/>
        <v>159</v>
      </c>
      <c r="AC36" s="153">
        <f t="shared" si="19"/>
        <v>317.00000000000006</v>
      </c>
      <c r="AD36" s="153">
        <f t="shared" si="19"/>
        <v>349.00000000000006</v>
      </c>
      <c r="AE36" s="154">
        <f t="shared" si="19"/>
        <v>361.99999999999994</v>
      </c>
      <c r="AF36" t="s">
        <v>55</v>
      </c>
    </row>
  </sheetData>
  <sheetProtection/>
  <mergeCells count="17">
    <mergeCell ref="B1:K1"/>
    <mergeCell ref="B32:C32"/>
    <mergeCell ref="R4:X4"/>
    <mergeCell ref="B33:C33"/>
    <mergeCell ref="B13:B15"/>
    <mergeCell ref="B16:B18"/>
    <mergeCell ref="B19:B21"/>
    <mergeCell ref="B24:B26"/>
    <mergeCell ref="B31:K31"/>
    <mergeCell ref="B34:C34"/>
    <mergeCell ref="B35:C35"/>
    <mergeCell ref="B36:C36"/>
    <mergeCell ref="B3:K3"/>
    <mergeCell ref="B5:C5"/>
    <mergeCell ref="B6:C6"/>
    <mergeCell ref="B7:C7"/>
    <mergeCell ref="B4:C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6"/>
  <sheetViews>
    <sheetView zoomScalePageLayoutView="0" workbookViewId="0" topLeftCell="A1">
      <selection activeCell="D45" sqref="D45:J46"/>
    </sheetView>
  </sheetViews>
  <sheetFormatPr defaultColWidth="9.00390625" defaultRowHeight="13.5"/>
  <cols>
    <col min="1" max="1" width="3.125" style="0" customWidth="1"/>
    <col min="2" max="2" width="15.00390625" style="0" customWidth="1"/>
    <col min="3" max="3" width="8.50390625" style="0" customWidth="1"/>
    <col min="4" max="10" width="8.00390625" style="0" customWidth="1"/>
    <col min="11" max="11" width="9.25390625" style="0" customWidth="1"/>
  </cols>
  <sheetData>
    <row r="1" spans="2:11" ht="21" customHeight="1">
      <c r="B1" s="85"/>
      <c r="C1" s="85"/>
      <c r="D1" s="85"/>
      <c r="G1" s="133" t="s">
        <v>35</v>
      </c>
      <c r="H1" s="85"/>
      <c r="I1" s="85"/>
      <c r="J1" s="85"/>
      <c r="K1" s="85"/>
    </row>
    <row r="2" spans="2:11" ht="6" customHeight="1"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2:11" ht="21" customHeight="1">
      <c r="B3" s="87" t="s">
        <v>0</v>
      </c>
      <c r="C3" s="86"/>
      <c r="D3" s="86"/>
      <c r="E3" s="86"/>
      <c r="F3" s="86"/>
      <c r="G3" s="86"/>
      <c r="H3" s="86"/>
      <c r="I3" s="86"/>
      <c r="J3" s="86"/>
      <c r="K3" s="86"/>
    </row>
    <row r="4" spans="2:12" ht="8.25" customHeight="1" thickBot="1">
      <c r="B4" s="86"/>
      <c r="C4" s="86"/>
      <c r="D4" s="86"/>
      <c r="E4" s="86"/>
      <c r="F4" s="86"/>
      <c r="G4" s="86"/>
      <c r="H4" s="86"/>
      <c r="I4" s="86"/>
      <c r="J4" s="86"/>
      <c r="K4" s="86"/>
      <c r="L4" s="11"/>
    </row>
    <row r="5" spans="2:11" ht="15.75" customHeight="1" thickBot="1">
      <c r="B5" s="176" t="s">
        <v>68</v>
      </c>
      <c r="C5" s="177" t="s">
        <v>16</v>
      </c>
      <c r="D5" s="89" t="s">
        <v>7</v>
      </c>
      <c r="E5" s="90" t="s">
        <v>9</v>
      </c>
      <c r="F5" s="90" t="s">
        <v>10</v>
      </c>
      <c r="G5" s="90" t="s">
        <v>11</v>
      </c>
      <c r="H5" s="90" t="s">
        <v>12</v>
      </c>
      <c r="I5" s="90" t="s">
        <v>13</v>
      </c>
      <c r="J5" s="91" t="s">
        <v>14</v>
      </c>
      <c r="K5" s="88" t="s">
        <v>18</v>
      </c>
    </row>
    <row r="6" spans="2:11" ht="15.75" customHeight="1">
      <c r="B6" s="231" t="s">
        <v>69</v>
      </c>
      <c r="C6" s="178" t="s">
        <v>1</v>
      </c>
      <c r="D6" s="92">
        <v>363</v>
      </c>
      <c r="E6" s="93">
        <v>320</v>
      </c>
      <c r="F6" s="93">
        <v>383</v>
      </c>
      <c r="G6" s="93">
        <v>364</v>
      </c>
      <c r="H6" s="93">
        <v>484</v>
      </c>
      <c r="I6" s="93">
        <v>516</v>
      </c>
      <c r="J6" s="94">
        <v>530</v>
      </c>
      <c r="K6" s="95" t="s">
        <v>27</v>
      </c>
    </row>
    <row r="7" spans="2:11" ht="15.75" customHeight="1">
      <c r="B7" s="232"/>
      <c r="C7" s="179" t="s">
        <v>3</v>
      </c>
      <c r="D7" s="96">
        <v>376</v>
      </c>
      <c r="E7" s="97">
        <v>327</v>
      </c>
      <c r="F7" s="97">
        <v>398</v>
      </c>
      <c r="G7" s="97">
        <v>374</v>
      </c>
      <c r="H7" s="97">
        <v>511</v>
      </c>
      <c r="I7" s="97">
        <v>535</v>
      </c>
      <c r="J7" s="98">
        <v>546</v>
      </c>
      <c r="K7" s="95" t="s">
        <v>27</v>
      </c>
    </row>
    <row r="8" spans="2:11" ht="15.75" customHeight="1" thickBot="1">
      <c r="B8" s="233"/>
      <c r="C8" s="178" t="s">
        <v>5</v>
      </c>
      <c r="D8" s="99">
        <v>384</v>
      </c>
      <c r="E8" s="100">
        <v>338</v>
      </c>
      <c r="F8" s="100">
        <v>411</v>
      </c>
      <c r="G8" s="100">
        <v>385</v>
      </c>
      <c r="H8" s="100">
        <v>525</v>
      </c>
      <c r="I8" s="100">
        <v>562</v>
      </c>
      <c r="J8" s="101">
        <v>578</v>
      </c>
      <c r="K8" s="95" t="s">
        <v>27</v>
      </c>
    </row>
    <row r="9" spans="2:11" ht="15.75" customHeight="1">
      <c r="B9" s="231" t="s">
        <v>70</v>
      </c>
      <c r="C9" s="180" t="s">
        <v>1</v>
      </c>
      <c r="D9" s="102" t="s">
        <v>27</v>
      </c>
      <c r="E9" s="103" t="s">
        <v>27</v>
      </c>
      <c r="F9" s="103" t="s">
        <v>27</v>
      </c>
      <c r="G9" s="104">
        <v>422.85714285714283</v>
      </c>
      <c r="H9" s="104"/>
      <c r="I9" s="105">
        <v>425.7142857142857</v>
      </c>
      <c r="J9" s="106">
        <v>427.85714285714283</v>
      </c>
      <c r="K9" s="95" t="s">
        <v>27</v>
      </c>
    </row>
    <row r="10" spans="2:11" ht="15.75" customHeight="1">
      <c r="B10" s="232"/>
      <c r="C10" s="179" t="s">
        <v>3</v>
      </c>
      <c r="D10" s="107">
        <v>429.2857142857143</v>
      </c>
      <c r="E10" s="108">
        <v>433.14285714285717</v>
      </c>
      <c r="F10" s="108">
        <v>435.85714285714283</v>
      </c>
      <c r="G10" s="108"/>
      <c r="H10" s="109">
        <v>439.2857142857143</v>
      </c>
      <c r="I10" s="108">
        <v>440.85714285714283</v>
      </c>
      <c r="J10" s="110">
        <v>442.7142857142857</v>
      </c>
      <c r="K10" s="95" t="s">
        <v>27</v>
      </c>
    </row>
    <row r="11" spans="2:11" ht="15.75" customHeight="1" thickBot="1">
      <c r="B11" s="233"/>
      <c r="C11" s="181" t="s">
        <v>5</v>
      </c>
      <c r="D11" s="111">
        <v>444.2857142857143</v>
      </c>
      <c r="E11" s="112">
        <v>446.2857142857143</v>
      </c>
      <c r="F11" s="112"/>
      <c r="G11" s="112">
        <v>454.7142857142857</v>
      </c>
      <c r="H11" s="113" t="s">
        <v>27</v>
      </c>
      <c r="I11" s="113" t="s">
        <v>27</v>
      </c>
      <c r="J11" s="113" t="s">
        <v>27</v>
      </c>
      <c r="K11" s="95" t="s">
        <v>27</v>
      </c>
    </row>
    <row r="12" spans="2:11" ht="15.75" customHeight="1">
      <c r="B12" s="228" t="s">
        <v>74</v>
      </c>
      <c r="C12" s="178" t="s">
        <v>1</v>
      </c>
      <c r="D12" s="102" t="s">
        <v>27</v>
      </c>
      <c r="E12" s="103" t="s">
        <v>27</v>
      </c>
      <c r="F12" s="103" t="s">
        <v>27</v>
      </c>
      <c r="G12" s="114">
        <v>0.8608108108108109</v>
      </c>
      <c r="H12" s="138"/>
      <c r="I12" s="114">
        <v>1.2120805369127516</v>
      </c>
      <c r="J12" s="115">
        <v>1.2387312186978299</v>
      </c>
      <c r="K12" s="116" t="s">
        <v>27</v>
      </c>
    </row>
    <row r="13" spans="2:11" ht="15.75" customHeight="1">
      <c r="B13" s="229"/>
      <c r="C13" s="182" t="s">
        <v>3</v>
      </c>
      <c r="D13" s="117">
        <v>0.8758735440931781</v>
      </c>
      <c r="E13" s="118">
        <v>0.7549472295514511</v>
      </c>
      <c r="F13" s="118">
        <v>0.9131432317273026</v>
      </c>
      <c r="G13" s="118"/>
      <c r="H13" s="118">
        <v>1.1632520325203253</v>
      </c>
      <c r="I13" s="118">
        <v>1.2135450421257292</v>
      </c>
      <c r="J13" s="119">
        <v>1.233301064859632</v>
      </c>
      <c r="K13" s="116" t="s">
        <v>27</v>
      </c>
    </row>
    <row r="14" spans="2:11" ht="15.75" customHeight="1" thickBot="1">
      <c r="B14" s="230"/>
      <c r="C14" s="178" t="s">
        <v>5</v>
      </c>
      <c r="D14" s="120">
        <v>0.8643086816720258</v>
      </c>
      <c r="E14" s="121">
        <v>0.7573623559539052</v>
      </c>
      <c r="F14" s="121"/>
      <c r="G14" s="121">
        <v>0.8466855168080427</v>
      </c>
      <c r="H14" s="122" t="s">
        <v>27</v>
      </c>
      <c r="I14" s="122" t="s">
        <v>27</v>
      </c>
      <c r="J14" s="116" t="s">
        <v>27</v>
      </c>
      <c r="K14" s="116" t="s">
        <v>27</v>
      </c>
    </row>
    <row r="15" spans="2:11" ht="15.75" customHeight="1" thickBot="1">
      <c r="B15" s="176" t="s">
        <v>85</v>
      </c>
      <c r="C15" s="177" t="s">
        <v>20</v>
      </c>
      <c r="D15" s="123">
        <v>0.8700911128826019</v>
      </c>
      <c r="E15" s="124">
        <v>0.7561547927526782</v>
      </c>
      <c r="F15" s="124"/>
      <c r="G15" s="124"/>
      <c r="H15" s="124"/>
      <c r="I15" s="124">
        <v>1.2128127895192404</v>
      </c>
      <c r="J15" s="125">
        <v>1.236016141778731</v>
      </c>
      <c r="K15" s="126"/>
    </row>
    <row r="16" spans="2:11" ht="15.75" customHeight="1" thickBot="1">
      <c r="B16" s="183" t="s">
        <v>84</v>
      </c>
      <c r="C16" s="176" t="s">
        <v>22</v>
      </c>
      <c r="D16" s="127">
        <v>0.8709261119829256</v>
      </c>
      <c r="E16" s="128">
        <v>0.7568804507467728</v>
      </c>
      <c r="F16" s="128"/>
      <c r="G16" s="128"/>
      <c r="H16" s="128"/>
      <c r="I16" s="128">
        <v>1.2139766878433536</v>
      </c>
      <c r="J16" s="129">
        <v>1.237202307630893</v>
      </c>
      <c r="K16" s="126"/>
    </row>
    <row r="17" spans="2:11" ht="15.75" customHeight="1">
      <c r="B17" s="225" t="s">
        <v>76</v>
      </c>
      <c r="C17" s="178" t="s">
        <v>1</v>
      </c>
      <c r="D17" s="130">
        <v>416.7976996045292</v>
      </c>
      <c r="E17" s="131">
        <v>422.78803698030964</v>
      </c>
      <c r="F17" s="131">
        <v>419.0511268460209</v>
      </c>
      <c r="G17" s="131">
        <v>425.97063322432155</v>
      </c>
      <c r="H17" s="131"/>
      <c r="I17" s="131">
        <v>425.049348284176</v>
      </c>
      <c r="J17" s="132">
        <v>428.3858805718622</v>
      </c>
      <c r="K17" s="133"/>
    </row>
    <row r="18" spans="2:11" ht="15.75" customHeight="1">
      <c r="B18" s="226"/>
      <c r="C18" s="179" t="s">
        <v>3</v>
      </c>
      <c r="D18" s="107">
        <v>431.72433898430575</v>
      </c>
      <c r="E18" s="108">
        <v>432.0365252892539</v>
      </c>
      <c r="F18" s="108">
        <v>435.46305087393296</v>
      </c>
      <c r="G18" s="108"/>
      <c r="H18" s="108">
        <v>443.37401532146725</v>
      </c>
      <c r="I18" s="108">
        <v>440.7003901783608</v>
      </c>
      <c r="J18" s="134">
        <v>441.31828451365425</v>
      </c>
      <c r="K18" s="133"/>
    </row>
    <row r="19" spans="2:11" ht="15.75" customHeight="1" thickBot="1">
      <c r="B19" s="227"/>
      <c r="C19" s="178" t="s">
        <v>5</v>
      </c>
      <c r="D19" s="170">
        <v>440.9099632180144</v>
      </c>
      <c r="E19" s="171">
        <v>446.56986406045206</v>
      </c>
      <c r="F19" s="171"/>
      <c r="G19" s="171">
        <v>450.5458620641863</v>
      </c>
      <c r="H19" s="171">
        <v>455.5212486179458</v>
      </c>
      <c r="I19" s="171">
        <v>462.94134444904444</v>
      </c>
      <c r="J19" s="172">
        <v>467.1830923972384</v>
      </c>
      <c r="K19" s="133"/>
    </row>
    <row r="20" spans="2:11" ht="15.75" customHeight="1" thickBot="1">
      <c r="B20" s="184" t="s">
        <v>50</v>
      </c>
      <c r="C20" s="185" t="s">
        <v>6</v>
      </c>
      <c r="D20" s="173"/>
      <c r="E20" s="174"/>
      <c r="F20" s="174"/>
      <c r="G20" s="174"/>
      <c r="H20" s="174"/>
      <c r="I20" s="174"/>
      <c r="J20" s="175"/>
      <c r="K20" s="133" t="s">
        <v>66</v>
      </c>
    </row>
    <row r="21" spans="2:11" ht="15.75" customHeight="1" thickBot="1">
      <c r="B21" s="184" t="s">
        <v>54</v>
      </c>
      <c r="C21" s="181" t="s">
        <v>6</v>
      </c>
      <c r="D21" s="135"/>
      <c r="E21" s="136"/>
      <c r="F21" s="136"/>
      <c r="G21" s="136"/>
      <c r="H21" s="136"/>
      <c r="I21" s="136"/>
      <c r="J21" s="137"/>
      <c r="K21" s="133" t="s">
        <v>65</v>
      </c>
    </row>
    <row r="22" spans="2:11" ht="14.25"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2:11" ht="14.25"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2:11" ht="14.25">
      <c r="B24" s="85"/>
      <c r="C24" s="85"/>
      <c r="D24" s="85"/>
      <c r="E24" s="85"/>
      <c r="F24" s="85"/>
      <c r="G24" s="85"/>
      <c r="H24" s="85"/>
      <c r="I24" s="85"/>
      <c r="J24" s="85"/>
      <c r="K24" s="85"/>
    </row>
    <row r="25" spans="2:11" ht="14.25"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spans="2:11" ht="14.25">
      <c r="B26" s="85"/>
      <c r="C26" s="85"/>
      <c r="D26" s="85"/>
      <c r="E26" s="85"/>
      <c r="F26" s="85"/>
      <c r="G26" s="85"/>
      <c r="H26" s="85"/>
      <c r="I26" s="85"/>
      <c r="J26" s="85"/>
      <c r="K26" s="85"/>
    </row>
    <row r="27" spans="2:11" ht="14.25">
      <c r="B27" s="85"/>
      <c r="C27" s="85"/>
      <c r="D27" s="85"/>
      <c r="E27" s="85"/>
      <c r="F27" s="85"/>
      <c r="G27" s="85"/>
      <c r="H27" s="85"/>
      <c r="I27" s="85"/>
      <c r="J27" s="85"/>
      <c r="K27" s="85"/>
    </row>
    <row r="28" spans="2:11" ht="22.5" customHeight="1">
      <c r="B28" s="186" t="s">
        <v>34</v>
      </c>
      <c r="C28" s="86"/>
      <c r="D28" s="86"/>
      <c r="E28" s="86"/>
      <c r="F28" s="86"/>
      <c r="G28" s="86"/>
      <c r="H28" s="86"/>
      <c r="I28" s="86"/>
      <c r="J28" s="86"/>
      <c r="K28" s="86"/>
    </row>
    <row r="29" spans="2:12" ht="8.25" customHeight="1" thickBot="1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11"/>
    </row>
    <row r="30" spans="2:11" ht="15.75" customHeight="1" thickBot="1">
      <c r="B30" s="176" t="s">
        <v>68</v>
      </c>
      <c r="C30" s="177" t="s">
        <v>16</v>
      </c>
      <c r="D30" s="89" t="s">
        <v>7</v>
      </c>
      <c r="E30" s="90" t="s">
        <v>9</v>
      </c>
      <c r="F30" s="90" t="s">
        <v>10</v>
      </c>
      <c r="G30" s="90" t="s">
        <v>11</v>
      </c>
      <c r="H30" s="90" t="s">
        <v>12</v>
      </c>
      <c r="I30" s="90" t="s">
        <v>13</v>
      </c>
      <c r="J30" s="91" t="s">
        <v>14</v>
      </c>
      <c r="K30" s="88" t="s">
        <v>18</v>
      </c>
    </row>
    <row r="31" spans="2:11" ht="15.75" customHeight="1">
      <c r="B31" s="231" t="s">
        <v>69</v>
      </c>
      <c r="C31" s="178" t="s">
        <v>1</v>
      </c>
      <c r="D31" s="92">
        <v>363</v>
      </c>
      <c r="E31" s="93">
        <v>320</v>
      </c>
      <c r="F31" s="93">
        <v>383</v>
      </c>
      <c r="G31" s="93">
        <v>364</v>
      </c>
      <c r="H31" s="93">
        <v>484</v>
      </c>
      <c r="I31" s="93">
        <v>516</v>
      </c>
      <c r="J31" s="94">
        <v>530</v>
      </c>
      <c r="K31" s="95" t="s">
        <v>27</v>
      </c>
    </row>
    <row r="32" spans="2:11" ht="15.75" customHeight="1">
      <c r="B32" s="232"/>
      <c r="C32" s="179" t="s">
        <v>3</v>
      </c>
      <c r="D32" s="96">
        <v>376</v>
      </c>
      <c r="E32" s="97">
        <v>327</v>
      </c>
      <c r="F32" s="97">
        <v>398</v>
      </c>
      <c r="G32" s="97">
        <v>374</v>
      </c>
      <c r="H32" s="97">
        <v>511</v>
      </c>
      <c r="I32" s="97">
        <v>535</v>
      </c>
      <c r="J32" s="98">
        <v>546</v>
      </c>
      <c r="K32" s="95" t="s">
        <v>27</v>
      </c>
    </row>
    <row r="33" spans="2:11" ht="15.75" customHeight="1" thickBot="1">
      <c r="B33" s="233"/>
      <c r="C33" s="178" t="s">
        <v>5</v>
      </c>
      <c r="D33" s="99">
        <v>384</v>
      </c>
      <c r="E33" s="100">
        <v>338</v>
      </c>
      <c r="F33" s="100">
        <v>411</v>
      </c>
      <c r="G33" s="100">
        <v>385</v>
      </c>
      <c r="H33" s="100">
        <v>525</v>
      </c>
      <c r="I33" s="100">
        <v>562</v>
      </c>
      <c r="J33" s="101">
        <v>578</v>
      </c>
      <c r="K33" s="95" t="s">
        <v>27</v>
      </c>
    </row>
    <row r="34" spans="2:11" ht="15.75" customHeight="1">
      <c r="B34" s="231" t="s">
        <v>70</v>
      </c>
      <c r="C34" s="180" t="s">
        <v>1</v>
      </c>
      <c r="D34" s="102" t="s">
        <v>27</v>
      </c>
      <c r="E34" s="103" t="s">
        <v>27</v>
      </c>
      <c r="F34" s="103" t="s">
        <v>27</v>
      </c>
      <c r="G34" s="104">
        <v>422.85714285714283</v>
      </c>
      <c r="H34" s="104"/>
      <c r="I34" s="105">
        <v>425.7142857142857</v>
      </c>
      <c r="J34" s="106">
        <v>427.85714285714283</v>
      </c>
      <c r="K34" s="95" t="s">
        <v>27</v>
      </c>
    </row>
    <row r="35" spans="2:11" ht="15.75" customHeight="1">
      <c r="B35" s="232"/>
      <c r="C35" s="179" t="s">
        <v>3</v>
      </c>
      <c r="D35" s="107">
        <v>429.2857142857143</v>
      </c>
      <c r="E35" s="108">
        <v>433.14285714285717</v>
      </c>
      <c r="F35" s="108">
        <v>435.85714285714283</v>
      </c>
      <c r="G35" s="108"/>
      <c r="H35" s="109">
        <v>439.2857142857143</v>
      </c>
      <c r="I35" s="108">
        <v>440.85714285714283</v>
      </c>
      <c r="J35" s="110">
        <v>442.7142857142857</v>
      </c>
      <c r="K35" s="95" t="s">
        <v>27</v>
      </c>
    </row>
    <row r="36" spans="2:11" ht="15.75" customHeight="1" thickBot="1">
      <c r="B36" s="233"/>
      <c r="C36" s="181" t="s">
        <v>5</v>
      </c>
      <c r="D36" s="111">
        <v>444.2857142857143</v>
      </c>
      <c r="E36" s="112">
        <v>446.2857142857143</v>
      </c>
      <c r="F36" s="112"/>
      <c r="G36" s="112">
        <v>454.7142857142857</v>
      </c>
      <c r="H36" s="113" t="s">
        <v>27</v>
      </c>
      <c r="I36" s="113" t="s">
        <v>27</v>
      </c>
      <c r="J36" s="113" t="s">
        <v>27</v>
      </c>
      <c r="K36" s="95" t="s">
        <v>27</v>
      </c>
    </row>
    <row r="37" spans="2:11" ht="15.75" customHeight="1">
      <c r="B37" s="228" t="s">
        <v>74</v>
      </c>
      <c r="C37" s="178" t="s">
        <v>1</v>
      </c>
      <c r="D37" s="102" t="s">
        <v>27</v>
      </c>
      <c r="E37" s="103" t="s">
        <v>27</v>
      </c>
      <c r="F37" s="103" t="s">
        <v>27</v>
      </c>
      <c r="G37" s="114">
        <v>0.8608108108108109</v>
      </c>
      <c r="H37" s="114"/>
      <c r="I37" s="114">
        <v>1.2120805369127516</v>
      </c>
      <c r="J37" s="115">
        <v>1.2387312186978299</v>
      </c>
      <c r="K37" s="116" t="s">
        <v>27</v>
      </c>
    </row>
    <row r="38" spans="2:11" ht="15.75" customHeight="1">
      <c r="B38" s="229"/>
      <c r="C38" s="182" t="s">
        <v>3</v>
      </c>
      <c r="D38" s="117">
        <v>0.8758735440931781</v>
      </c>
      <c r="E38" s="118">
        <v>0.7549472295514511</v>
      </c>
      <c r="F38" s="118">
        <v>0.9131432317273026</v>
      </c>
      <c r="G38" s="118"/>
      <c r="H38" s="118">
        <v>1.1632520325203253</v>
      </c>
      <c r="I38" s="118">
        <v>1.2135450421257292</v>
      </c>
      <c r="J38" s="119">
        <v>1.233301064859632</v>
      </c>
      <c r="K38" s="116" t="s">
        <v>27</v>
      </c>
    </row>
    <row r="39" spans="2:11" ht="15.75" customHeight="1" thickBot="1">
      <c r="B39" s="230"/>
      <c r="C39" s="178" t="s">
        <v>5</v>
      </c>
      <c r="D39" s="120">
        <v>0.8643086816720258</v>
      </c>
      <c r="E39" s="121">
        <v>0.7573623559539052</v>
      </c>
      <c r="F39" s="121"/>
      <c r="G39" s="121">
        <v>0.8466855168080427</v>
      </c>
      <c r="H39" s="122" t="s">
        <v>27</v>
      </c>
      <c r="I39" s="122" t="s">
        <v>27</v>
      </c>
      <c r="J39" s="116" t="s">
        <v>27</v>
      </c>
      <c r="K39" s="116" t="s">
        <v>27</v>
      </c>
    </row>
    <row r="40" spans="2:11" ht="15.75" customHeight="1" thickBot="1">
      <c r="B40" s="176" t="s">
        <v>85</v>
      </c>
      <c r="C40" s="177" t="s">
        <v>20</v>
      </c>
      <c r="D40" s="123">
        <v>0.8700911128826019</v>
      </c>
      <c r="E40" s="124">
        <v>0.7561547927526782</v>
      </c>
      <c r="F40" s="124"/>
      <c r="G40" s="124"/>
      <c r="H40" s="124"/>
      <c r="I40" s="124">
        <v>1.2128127895192404</v>
      </c>
      <c r="J40" s="125">
        <v>1.236016141778731</v>
      </c>
      <c r="K40" s="126"/>
    </row>
    <row r="41" spans="2:11" ht="15.75" customHeight="1" thickBot="1">
      <c r="B41" s="183" t="s">
        <v>84</v>
      </c>
      <c r="C41" s="176" t="s">
        <v>22</v>
      </c>
      <c r="D41" s="127">
        <v>0.8709261119829256</v>
      </c>
      <c r="E41" s="128">
        <v>0.7568804507467728</v>
      </c>
      <c r="F41" s="128"/>
      <c r="G41" s="128"/>
      <c r="H41" s="128"/>
      <c r="I41" s="128">
        <v>1.2139766878433536</v>
      </c>
      <c r="J41" s="129">
        <v>1.237202307630893</v>
      </c>
      <c r="K41" s="126"/>
    </row>
    <row r="42" spans="2:11" ht="15.75" customHeight="1">
      <c r="B42" s="225" t="s">
        <v>76</v>
      </c>
      <c r="C42" s="178" t="s">
        <v>1</v>
      </c>
      <c r="D42" s="130">
        <v>416.7976996045292</v>
      </c>
      <c r="E42" s="131">
        <v>422.78803698030964</v>
      </c>
      <c r="F42" s="131">
        <v>419.0511268460209</v>
      </c>
      <c r="G42" s="131">
        <v>425.97063322432155</v>
      </c>
      <c r="H42" s="131"/>
      <c r="I42" s="131">
        <v>425.049348284176</v>
      </c>
      <c r="J42" s="132">
        <v>428.3858805718622</v>
      </c>
      <c r="K42" s="133"/>
    </row>
    <row r="43" spans="2:11" ht="15.75" customHeight="1">
      <c r="B43" s="226"/>
      <c r="C43" s="179" t="s">
        <v>3</v>
      </c>
      <c r="D43" s="107">
        <v>431.72433898430575</v>
      </c>
      <c r="E43" s="108">
        <v>432.0365252892539</v>
      </c>
      <c r="F43" s="108">
        <v>435.46305087393296</v>
      </c>
      <c r="G43" s="108"/>
      <c r="H43" s="108">
        <v>443.37401532146725</v>
      </c>
      <c r="I43" s="108">
        <v>440.7003901783608</v>
      </c>
      <c r="J43" s="134">
        <v>441.31828451365425</v>
      </c>
      <c r="K43" s="133"/>
    </row>
    <row r="44" spans="2:11" ht="15.75" customHeight="1" thickBot="1">
      <c r="B44" s="226"/>
      <c r="C44" s="178" t="s">
        <v>5</v>
      </c>
      <c r="D44" s="170">
        <v>440.9099632180144</v>
      </c>
      <c r="E44" s="171">
        <v>446.56986406045206</v>
      </c>
      <c r="F44" s="171"/>
      <c r="G44" s="171">
        <v>450.5458620641863</v>
      </c>
      <c r="H44" s="171">
        <v>455.5212486179458</v>
      </c>
      <c r="I44" s="171">
        <v>462.94134444904444</v>
      </c>
      <c r="J44" s="172">
        <v>467.1830923972384</v>
      </c>
      <c r="K44" s="133"/>
    </row>
    <row r="45" spans="2:11" ht="15.75" customHeight="1" thickBot="1">
      <c r="B45" s="176" t="s">
        <v>50</v>
      </c>
      <c r="C45" s="177" t="s">
        <v>6</v>
      </c>
      <c r="D45" s="173"/>
      <c r="E45" s="174"/>
      <c r="F45" s="174"/>
      <c r="G45" s="174"/>
      <c r="H45" s="174"/>
      <c r="I45" s="174"/>
      <c r="J45" s="175"/>
      <c r="K45" s="133" t="s">
        <v>66</v>
      </c>
    </row>
    <row r="46" spans="2:11" ht="15.75" customHeight="1" thickBot="1">
      <c r="B46" s="184" t="s">
        <v>54</v>
      </c>
      <c r="C46" s="181" t="s">
        <v>6</v>
      </c>
      <c r="D46" s="135"/>
      <c r="E46" s="136"/>
      <c r="F46" s="136"/>
      <c r="G46" s="136"/>
      <c r="H46" s="136"/>
      <c r="I46" s="136"/>
      <c r="J46" s="137"/>
      <c r="K46" s="133" t="s">
        <v>65</v>
      </c>
    </row>
  </sheetData>
  <sheetProtection/>
  <mergeCells count="8">
    <mergeCell ref="B42:B44"/>
    <mergeCell ref="B37:B39"/>
    <mergeCell ref="B34:B36"/>
    <mergeCell ref="B31:B33"/>
    <mergeCell ref="B6:B8"/>
    <mergeCell ref="B9:B11"/>
    <mergeCell ref="B12:B14"/>
    <mergeCell ref="B17:B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PageLayoutView="0" workbookViewId="0" topLeftCell="A1">
      <selection activeCell="AK46" sqref="AK46"/>
    </sheetView>
  </sheetViews>
  <sheetFormatPr defaultColWidth="4.75390625" defaultRowHeight="13.5"/>
  <cols>
    <col min="1" max="1" width="3.125" style="0" customWidth="1"/>
    <col min="2" max="2" width="14.125" style="0" customWidth="1"/>
    <col min="3" max="3" width="7.50390625" style="0" customWidth="1"/>
    <col min="4" max="31" width="6.25390625" style="0" customWidth="1"/>
    <col min="32" max="32" width="5.625" style="0" customWidth="1"/>
  </cols>
  <sheetData>
    <row r="1" spans="2:16" ht="15.75">
      <c r="B1" s="213" t="s">
        <v>72</v>
      </c>
      <c r="C1" s="214"/>
      <c r="D1" s="214"/>
      <c r="E1" s="214"/>
      <c r="F1" s="214"/>
      <c r="G1" s="214"/>
      <c r="H1" s="214"/>
      <c r="I1" s="214"/>
      <c r="J1" s="214"/>
      <c r="K1" s="214"/>
      <c r="L1" s="84" t="s">
        <v>78</v>
      </c>
      <c r="M1" s="83"/>
      <c r="N1" s="83"/>
      <c r="O1" s="83"/>
      <c r="P1" s="83"/>
    </row>
    <row r="2" spans="2:16" ht="14.25">
      <c r="B2" s="82"/>
      <c r="C2" s="1"/>
      <c r="D2" s="1"/>
      <c r="E2" s="1"/>
      <c r="F2" s="1"/>
      <c r="G2" s="1"/>
      <c r="H2" s="1"/>
      <c r="I2" s="1"/>
      <c r="J2" s="1"/>
      <c r="K2" s="1"/>
      <c r="L2" s="84" t="s">
        <v>33</v>
      </c>
      <c r="M2" s="1"/>
      <c r="N2" s="1"/>
      <c r="O2" s="1"/>
      <c r="P2" s="1"/>
    </row>
    <row r="3" spans="2:11" ht="13.5" thickBot="1">
      <c r="B3" s="215" t="s">
        <v>71</v>
      </c>
      <c r="C3" s="215"/>
      <c r="D3" s="212"/>
      <c r="E3" s="212"/>
      <c r="F3" s="212"/>
      <c r="G3" s="212"/>
      <c r="H3" s="212"/>
      <c r="I3" s="212"/>
      <c r="J3" s="212"/>
      <c r="K3" s="212"/>
    </row>
    <row r="4" spans="2:30" ht="13.5" thickBot="1">
      <c r="B4" s="216"/>
      <c r="C4" s="217"/>
      <c r="D4" s="63" t="s">
        <v>2</v>
      </c>
      <c r="E4" s="64"/>
      <c r="F4" s="64"/>
      <c r="G4" s="64"/>
      <c r="H4" s="64"/>
      <c r="I4" s="64"/>
      <c r="J4" s="65"/>
      <c r="K4" s="73" t="s">
        <v>4</v>
      </c>
      <c r="L4" s="64"/>
      <c r="M4" s="64"/>
      <c r="N4" s="64"/>
      <c r="O4" s="64"/>
      <c r="P4" s="64"/>
      <c r="Q4" s="76"/>
      <c r="R4" s="218" t="s">
        <v>32</v>
      </c>
      <c r="S4" s="219"/>
      <c r="T4" s="219"/>
      <c r="U4" s="219"/>
      <c r="V4" s="219"/>
      <c r="W4" s="219"/>
      <c r="X4" s="220"/>
      <c r="Y4" s="83"/>
      <c r="Z4" s="83"/>
      <c r="AA4" s="83"/>
      <c r="AB4" s="83"/>
      <c r="AC4" s="83"/>
      <c r="AD4" s="83"/>
    </row>
    <row r="5" spans="2:30" ht="12.75">
      <c r="B5" s="221" t="s">
        <v>26</v>
      </c>
      <c r="C5" s="222"/>
      <c r="D5" s="28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62" t="s">
        <v>14</v>
      </c>
      <c r="K5" s="12" t="s">
        <v>7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8" t="s">
        <v>14</v>
      </c>
      <c r="R5" s="22" t="s">
        <v>7</v>
      </c>
      <c r="S5" s="12" t="s">
        <v>9</v>
      </c>
      <c r="T5" s="12" t="s">
        <v>10</v>
      </c>
      <c r="U5" s="12" t="s">
        <v>11</v>
      </c>
      <c r="V5" s="12" t="s">
        <v>12</v>
      </c>
      <c r="W5" s="12" t="s">
        <v>13</v>
      </c>
      <c r="X5" s="62" t="s">
        <v>14</v>
      </c>
      <c r="Y5" s="9"/>
      <c r="Z5" s="9"/>
      <c r="AA5" s="9"/>
      <c r="AB5" s="9"/>
      <c r="AC5" s="9"/>
      <c r="AD5" s="9"/>
    </row>
    <row r="6" spans="1:30" ht="12.75">
      <c r="A6" s="143" t="s">
        <v>37</v>
      </c>
      <c r="B6" s="223" t="s">
        <v>57</v>
      </c>
      <c r="C6" s="224"/>
      <c r="D6" s="7">
        <v>126</v>
      </c>
      <c r="E6" s="5">
        <v>87</v>
      </c>
      <c r="F6" s="5">
        <v>149</v>
      </c>
      <c r="G6" s="5">
        <v>127</v>
      </c>
      <c r="H6" s="5">
        <v>246</v>
      </c>
      <c r="I6" s="5">
        <v>276</v>
      </c>
      <c r="J6" s="6">
        <v>288</v>
      </c>
      <c r="K6" s="5">
        <v>138</v>
      </c>
      <c r="L6" s="5">
        <v>91</v>
      </c>
      <c r="M6" s="5">
        <v>160</v>
      </c>
      <c r="N6" s="5">
        <v>139</v>
      </c>
      <c r="O6" s="5">
        <v>274</v>
      </c>
      <c r="P6" s="5">
        <v>297</v>
      </c>
      <c r="Q6" s="74">
        <v>309</v>
      </c>
      <c r="R6" s="77">
        <v>147</v>
      </c>
      <c r="S6" s="5">
        <v>101</v>
      </c>
      <c r="T6" s="5">
        <v>174</v>
      </c>
      <c r="U6" s="5">
        <v>147</v>
      </c>
      <c r="V6" s="5">
        <v>289</v>
      </c>
      <c r="W6" s="5">
        <v>328</v>
      </c>
      <c r="X6" s="6">
        <v>341</v>
      </c>
      <c r="Y6" s="10"/>
      <c r="Z6" s="10"/>
      <c r="AA6" s="10"/>
      <c r="AB6" s="10"/>
      <c r="AC6" s="10"/>
      <c r="AD6" s="10"/>
    </row>
    <row r="7" spans="1:30" ht="13.5" thickBot="1">
      <c r="A7" s="143" t="s">
        <v>38</v>
      </c>
      <c r="B7" s="201" t="s">
        <v>67</v>
      </c>
      <c r="C7" s="202"/>
      <c r="D7" s="67" t="s">
        <v>28</v>
      </c>
      <c r="E7" s="67" t="s">
        <v>28</v>
      </c>
      <c r="F7" s="67" t="s">
        <v>28</v>
      </c>
      <c r="G7" s="52">
        <f aca="true" t="shared" si="0" ref="G7:U7">ROUND(AVERAGE(D6:J6),1)</f>
        <v>185.6</v>
      </c>
      <c r="H7" s="52">
        <f t="shared" si="0"/>
        <v>187.3</v>
      </c>
      <c r="I7" s="52">
        <f t="shared" si="0"/>
        <v>187.9</v>
      </c>
      <c r="J7" s="53">
        <f t="shared" si="0"/>
        <v>189.4</v>
      </c>
      <c r="K7" s="52">
        <f t="shared" si="0"/>
        <v>191.1</v>
      </c>
      <c r="L7" s="52">
        <f t="shared" si="0"/>
        <v>195.1</v>
      </c>
      <c r="M7" s="52">
        <f t="shared" si="0"/>
        <v>198.1</v>
      </c>
      <c r="N7" s="52">
        <f t="shared" si="0"/>
        <v>201.1</v>
      </c>
      <c r="O7" s="52">
        <f t="shared" si="0"/>
        <v>202.4</v>
      </c>
      <c r="P7" s="52">
        <f t="shared" si="0"/>
        <v>203.9</v>
      </c>
      <c r="Q7" s="75">
        <f t="shared" si="0"/>
        <v>205.9</v>
      </c>
      <c r="R7" s="78">
        <f t="shared" si="0"/>
        <v>207</v>
      </c>
      <c r="S7" s="52">
        <f t="shared" si="0"/>
        <v>209.1</v>
      </c>
      <c r="T7" s="52">
        <f t="shared" si="0"/>
        <v>213.6</v>
      </c>
      <c r="U7" s="52">
        <f t="shared" si="0"/>
        <v>218.1</v>
      </c>
      <c r="V7" s="67" t="s">
        <v>28</v>
      </c>
      <c r="W7" s="67" t="s">
        <v>28</v>
      </c>
      <c r="X7" s="191" t="s">
        <v>28</v>
      </c>
      <c r="Y7" s="8"/>
      <c r="Z7" s="8"/>
      <c r="AA7" s="8"/>
      <c r="AB7" s="8"/>
      <c r="AC7" s="8"/>
      <c r="AD7" s="8"/>
    </row>
    <row r="8" ht="12.75" customHeight="1"/>
    <row r="9" ht="12.75" customHeight="1"/>
    <row r="10" spans="2:11" ht="15.75">
      <c r="B10" s="72" t="s">
        <v>72</v>
      </c>
      <c r="C10" s="1"/>
      <c r="D10" s="1"/>
      <c r="E10" s="1"/>
      <c r="F10" s="1"/>
      <c r="G10" s="1"/>
      <c r="H10" s="1"/>
      <c r="I10" s="1"/>
      <c r="J10" s="1"/>
      <c r="K10" s="1"/>
    </row>
    <row r="11" spans="2:16" ht="10.5" customHeight="1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2:11" ht="15.75" customHeight="1" thickBot="1">
      <c r="B12" s="31" t="s">
        <v>15</v>
      </c>
      <c r="C12" s="32" t="s">
        <v>17</v>
      </c>
      <c r="D12" s="40" t="s">
        <v>8</v>
      </c>
      <c r="E12" s="33" t="s">
        <v>9</v>
      </c>
      <c r="F12" s="33" t="s">
        <v>10</v>
      </c>
      <c r="G12" s="33" t="s">
        <v>11</v>
      </c>
      <c r="H12" s="33" t="s">
        <v>12</v>
      </c>
      <c r="I12" s="33" t="s">
        <v>13</v>
      </c>
      <c r="J12" s="54" t="s">
        <v>14</v>
      </c>
      <c r="K12" s="31" t="s">
        <v>19</v>
      </c>
    </row>
    <row r="13" spans="2:11" ht="15.75" customHeight="1">
      <c r="B13" s="203" t="s">
        <v>52</v>
      </c>
      <c r="C13" s="9" t="s">
        <v>29</v>
      </c>
      <c r="D13" s="23">
        <f aca="true" t="shared" si="1" ref="D13:J13">D6</f>
        <v>126</v>
      </c>
      <c r="E13" s="14">
        <f t="shared" si="1"/>
        <v>87</v>
      </c>
      <c r="F13" s="14">
        <f t="shared" si="1"/>
        <v>149</v>
      </c>
      <c r="G13" s="14">
        <f t="shared" si="1"/>
        <v>127</v>
      </c>
      <c r="H13" s="14">
        <f t="shared" si="1"/>
        <v>246</v>
      </c>
      <c r="I13" s="14">
        <f t="shared" si="1"/>
        <v>276</v>
      </c>
      <c r="J13" s="19">
        <f t="shared" si="1"/>
        <v>288</v>
      </c>
      <c r="K13" s="66"/>
    </row>
    <row r="14" spans="1:11" ht="15.75" customHeight="1">
      <c r="A14" s="143" t="s">
        <v>37</v>
      </c>
      <c r="B14" s="204"/>
      <c r="C14" s="30" t="s">
        <v>30</v>
      </c>
      <c r="D14" s="24">
        <f aca="true" t="shared" si="2" ref="D14:J14">K6</f>
        <v>138</v>
      </c>
      <c r="E14" s="3">
        <f t="shared" si="2"/>
        <v>91</v>
      </c>
      <c r="F14" s="3">
        <f t="shared" si="2"/>
        <v>160</v>
      </c>
      <c r="G14" s="3">
        <f t="shared" si="2"/>
        <v>139</v>
      </c>
      <c r="H14" s="3">
        <f t="shared" si="2"/>
        <v>274</v>
      </c>
      <c r="I14" s="3">
        <f t="shared" si="2"/>
        <v>297</v>
      </c>
      <c r="J14" s="20">
        <f t="shared" si="2"/>
        <v>309</v>
      </c>
      <c r="K14" s="66"/>
    </row>
    <row r="15" spans="2:11" ht="15.75" customHeight="1" thickBot="1">
      <c r="B15" s="205"/>
      <c r="C15" s="9" t="s">
        <v>31</v>
      </c>
      <c r="D15" s="25">
        <f aca="true" t="shared" si="3" ref="D15:J15">R6</f>
        <v>147</v>
      </c>
      <c r="E15" s="13">
        <f t="shared" si="3"/>
        <v>101</v>
      </c>
      <c r="F15" s="13">
        <f t="shared" si="3"/>
        <v>174</v>
      </c>
      <c r="G15" s="13">
        <f t="shared" si="3"/>
        <v>147</v>
      </c>
      <c r="H15" s="13">
        <f t="shared" si="3"/>
        <v>289</v>
      </c>
      <c r="I15" s="13">
        <f t="shared" si="3"/>
        <v>328</v>
      </c>
      <c r="J15" s="21">
        <f t="shared" si="3"/>
        <v>341</v>
      </c>
      <c r="K15" s="66"/>
    </row>
    <row r="16" spans="2:11" ht="15.75" customHeight="1">
      <c r="B16" s="203" t="s">
        <v>53</v>
      </c>
      <c r="C16" s="27" t="s">
        <v>29</v>
      </c>
      <c r="D16" s="68" t="s">
        <v>28</v>
      </c>
      <c r="E16" s="69" t="s">
        <v>28</v>
      </c>
      <c r="F16" s="69" t="s">
        <v>28</v>
      </c>
      <c r="G16" s="48">
        <f>G7</f>
        <v>185.6</v>
      </c>
      <c r="H16" s="38">
        <f>H7</f>
        <v>187.3</v>
      </c>
      <c r="I16" s="38">
        <f>I7</f>
        <v>187.9</v>
      </c>
      <c r="J16" s="55">
        <f>J7</f>
        <v>189.4</v>
      </c>
      <c r="K16" s="66"/>
    </row>
    <row r="17" spans="1:11" ht="15.75" customHeight="1">
      <c r="A17" s="143" t="s">
        <v>38</v>
      </c>
      <c r="B17" s="204"/>
      <c r="C17" s="30" t="s">
        <v>30</v>
      </c>
      <c r="D17" s="43">
        <f aca="true" t="shared" si="4" ref="D17:J17">K7</f>
        <v>191.1</v>
      </c>
      <c r="E17" s="17">
        <f t="shared" si="4"/>
        <v>195.1</v>
      </c>
      <c r="F17" s="17">
        <f t="shared" si="4"/>
        <v>198.1</v>
      </c>
      <c r="G17" s="17">
        <f t="shared" si="4"/>
        <v>201.1</v>
      </c>
      <c r="H17" s="49">
        <f t="shared" si="4"/>
        <v>202.4</v>
      </c>
      <c r="I17" s="17">
        <f t="shared" si="4"/>
        <v>203.9</v>
      </c>
      <c r="J17" s="56">
        <f t="shared" si="4"/>
        <v>205.9</v>
      </c>
      <c r="K17" s="66"/>
    </row>
    <row r="18" spans="2:11" ht="15.75" customHeight="1" thickBot="1">
      <c r="B18" s="205"/>
      <c r="C18" s="4" t="s">
        <v>31</v>
      </c>
      <c r="D18" s="50">
        <f>R7</f>
        <v>207</v>
      </c>
      <c r="E18" s="51">
        <f>S7</f>
        <v>209.1</v>
      </c>
      <c r="F18" s="51">
        <f>T7</f>
        <v>213.6</v>
      </c>
      <c r="G18" s="51">
        <f>U7</f>
        <v>218.1</v>
      </c>
      <c r="H18" s="67" t="s">
        <v>28</v>
      </c>
      <c r="I18" s="67" t="s">
        <v>28</v>
      </c>
      <c r="J18" s="67" t="s">
        <v>28</v>
      </c>
      <c r="K18" s="66"/>
    </row>
    <row r="19" spans="2:11" ht="15.75" customHeight="1">
      <c r="B19" s="206" t="s">
        <v>74</v>
      </c>
      <c r="C19" s="9" t="s">
        <v>29</v>
      </c>
      <c r="D19" s="70" t="s">
        <v>28</v>
      </c>
      <c r="E19" s="71" t="s">
        <v>28</v>
      </c>
      <c r="F19" s="71" t="s">
        <v>28</v>
      </c>
      <c r="G19" s="34">
        <f aca="true" t="shared" si="5" ref="G19:J20">G13/G16</f>
        <v>0.6842672413793104</v>
      </c>
      <c r="H19" s="34">
        <f t="shared" si="5"/>
        <v>1.3134009610250934</v>
      </c>
      <c r="I19" s="34">
        <f t="shared" si="5"/>
        <v>1.4688664183076103</v>
      </c>
      <c r="J19" s="57">
        <f t="shared" si="5"/>
        <v>1.5205913410770855</v>
      </c>
      <c r="K19" s="66"/>
    </row>
    <row r="20" spans="1:11" ht="15.75" customHeight="1">
      <c r="A20" s="143" t="s">
        <v>39</v>
      </c>
      <c r="B20" s="207"/>
      <c r="C20" s="30" t="s">
        <v>30</v>
      </c>
      <c r="D20" s="41">
        <f aca="true" t="shared" si="6" ref="D20:F21">D14/D17</f>
        <v>0.7221350078492936</v>
      </c>
      <c r="E20" s="15">
        <f t="shared" si="6"/>
        <v>0.46642747309072274</v>
      </c>
      <c r="F20" s="15">
        <f t="shared" si="6"/>
        <v>0.8076728924785462</v>
      </c>
      <c r="G20" s="15">
        <f t="shared" si="5"/>
        <v>0.6911984087518648</v>
      </c>
      <c r="H20" s="16">
        <f t="shared" si="5"/>
        <v>1.3537549407114624</v>
      </c>
      <c r="I20" s="16">
        <f t="shared" si="5"/>
        <v>1.4565963707699852</v>
      </c>
      <c r="J20" s="58">
        <f t="shared" si="5"/>
        <v>1.500728508984944</v>
      </c>
      <c r="K20" s="66"/>
    </row>
    <row r="21" spans="2:11" ht="15.75" customHeight="1" thickBot="1">
      <c r="B21" s="208"/>
      <c r="C21" s="9" t="s">
        <v>31</v>
      </c>
      <c r="D21" s="41">
        <f t="shared" si="6"/>
        <v>0.7101449275362319</v>
      </c>
      <c r="E21" s="15">
        <f t="shared" si="6"/>
        <v>0.4830224772835964</v>
      </c>
      <c r="F21" s="15">
        <f t="shared" si="6"/>
        <v>0.8146067415730337</v>
      </c>
      <c r="G21" s="15">
        <f>G15/G18</f>
        <v>0.6740027510316369</v>
      </c>
      <c r="H21" s="71" t="s">
        <v>28</v>
      </c>
      <c r="I21" s="71" t="s">
        <v>28</v>
      </c>
      <c r="J21" s="71" t="s">
        <v>28</v>
      </c>
      <c r="K21" s="66"/>
    </row>
    <row r="22" spans="1:11" ht="15.75" customHeight="1" thickBot="1">
      <c r="A22" s="143" t="s">
        <v>40</v>
      </c>
      <c r="B22" s="31" t="s">
        <v>85</v>
      </c>
      <c r="C22" s="32" t="s">
        <v>21</v>
      </c>
      <c r="D22" s="59">
        <f aca="true" t="shared" si="7" ref="D22:J22">AVERAGE(D19:D21)</f>
        <v>0.7161399676927628</v>
      </c>
      <c r="E22" s="60">
        <f t="shared" si="7"/>
        <v>0.47472497518715956</v>
      </c>
      <c r="F22" s="60">
        <f t="shared" si="7"/>
        <v>0.81113981702579</v>
      </c>
      <c r="G22" s="60">
        <f t="shared" si="7"/>
        <v>0.6831561337209374</v>
      </c>
      <c r="H22" s="60">
        <f t="shared" si="7"/>
        <v>1.333577950868278</v>
      </c>
      <c r="I22" s="60">
        <f t="shared" si="7"/>
        <v>1.4627313945387979</v>
      </c>
      <c r="J22" s="36">
        <f t="shared" si="7"/>
        <v>1.5106599250310149</v>
      </c>
      <c r="K22" s="61">
        <f>ROUND(AVERAGE(D22:J22),3)</f>
        <v>0.999</v>
      </c>
    </row>
    <row r="23" spans="1:11" ht="15.75" customHeight="1" thickBot="1">
      <c r="A23" s="143" t="s">
        <v>45</v>
      </c>
      <c r="B23" s="29" t="s">
        <v>84</v>
      </c>
      <c r="C23" s="31" t="s">
        <v>23</v>
      </c>
      <c r="D23" s="42">
        <f aca="true" t="shared" si="8" ref="D23:J23">D22/$K22</f>
        <v>0.7168568245172801</v>
      </c>
      <c r="E23" s="35">
        <f t="shared" si="8"/>
        <v>0.47520017536252207</v>
      </c>
      <c r="F23" s="35">
        <f t="shared" si="8"/>
        <v>0.8119517687945845</v>
      </c>
      <c r="G23" s="35">
        <f t="shared" si="8"/>
        <v>0.683839973694632</v>
      </c>
      <c r="H23" s="35">
        <f t="shared" si="8"/>
        <v>1.33491286373201</v>
      </c>
      <c r="I23" s="35">
        <f t="shared" si="8"/>
        <v>1.4641955901289267</v>
      </c>
      <c r="J23" s="60">
        <f t="shared" si="8"/>
        <v>1.512172097128143</v>
      </c>
      <c r="K23" s="61">
        <f>AVERAGE(D23:J23)</f>
        <v>0.9998756133368712</v>
      </c>
    </row>
    <row r="24" spans="2:10" ht="15.75" customHeight="1">
      <c r="B24" s="209" t="s">
        <v>76</v>
      </c>
      <c r="C24" s="9" t="s">
        <v>29</v>
      </c>
      <c r="D24" s="44">
        <f aca="true" t="shared" si="9" ref="D24:J26">D13/D$23</f>
        <v>175.76731599764904</v>
      </c>
      <c r="E24" s="45">
        <f t="shared" si="9"/>
        <v>183.0807405187281</v>
      </c>
      <c r="F24" s="45">
        <f t="shared" si="9"/>
        <v>183.5084369866007</v>
      </c>
      <c r="G24" s="45">
        <f t="shared" si="9"/>
        <v>185.71596409295563</v>
      </c>
      <c r="H24" s="45">
        <f t="shared" si="9"/>
        <v>184.28169110024072</v>
      </c>
      <c r="I24" s="45">
        <f t="shared" si="9"/>
        <v>188.49940667810466</v>
      </c>
      <c r="J24" s="46">
        <f t="shared" si="9"/>
        <v>190.45451278128868</v>
      </c>
    </row>
    <row r="25" spans="1:10" ht="15.75" customHeight="1">
      <c r="A25" s="143" t="s">
        <v>41</v>
      </c>
      <c r="B25" s="210"/>
      <c r="C25" s="30" t="s">
        <v>30</v>
      </c>
      <c r="D25" s="43">
        <f t="shared" si="9"/>
        <v>192.5070603783775</v>
      </c>
      <c r="E25" s="17">
        <f t="shared" si="9"/>
        <v>191.498245829934</v>
      </c>
      <c r="F25" s="17">
        <f t="shared" si="9"/>
        <v>197.05603971715513</v>
      </c>
      <c r="G25" s="17">
        <f t="shared" si="9"/>
        <v>203.26392920410103</v>
      </c>
      <c r="H25" s="17">
        <f t="shared" si="9"/>
        <v>205.25684293278843</v>
      </c>
      <c r="I25" s="17">
        <f t="shared" si="9"/>
        <v>202.84175283839522</v>
      </c>
      <c r="J25" s="26">
        <f t="shared" si="9"/>
        <v>204.3418210049243</v>
      </c>
    </row>
    <row r="26" spans="2:10" ht="15.75" customHeight="1" thickBot="1">
      <c r="B26" s="211"/>
      <c r="C26" s="9" t="s">
        <v>31</v>
      </c>
      <c r="D26" s="157">
        <f t="shared" si="9"/>
        <v>205.06186866392386</v>
      </c>
      <c r="E26" s="158">
        <f t="shared" si="9"/>
        <v>212.54200910794873</v>
      </c>
      <c r="F26" s="158">
        <f t="shared" si="9"/>
        <v>214.29844319240618</v>
      </c>
      <c r="G26" s="158">
        <f t="shared" si="9"/>
        <v>214.96257261153133</v>
      </c>
      <c r="H26" s="158">
        <f t="shared" si="9"/>
        <v>216.49353141451044</v>
      </c>
      <c r="I26" s="158">
        <f t="shared" si="9"/>
        <v>224.0137876464432</v>
      </c>
      <c r="J26" s="159">
        <f t="shared" si="9"/>
        <v>225.50343353617862</v>
      </c>
    </row>
    <row r="27" spans="1:11" ht="15.75" customHeight="1" thickBot="1">
      <c r="A27" s="143" t="s">
        <v>43</v>
      </c>
      <c r="B27" s="37" t="s">
        <v>50</v>
      </c>
      <c r="C27" s="39" t="s">
        <v>24</v>
      </c>
      <c r="D27" s="160">
        <f aca="true" t="shared" si="10" ref="D27:J27">Y36</f>
        <v>225.18093356257535</v>
      </c>
      <c r="E27" s="161">
        <f t="shared" si="10"/>
        <v>227.46599935729353</v>
      </c>
      <c r="F27" s="161">
        <f t="shared" si="10"/>
        <v>229.75106515201168</v>
      </c>
      <c r="G27" s="161">
        <f t="shared" si="10"/>
        <v>232.03613094672983</v>
      </c>
      <c r="H27" s="161">
        <f t="shared" si="10"/>
        <v>234.321196741448</v>
      </c>
      <c r="I27" s="161">
        <f t="shared" si="10"/>
        <v>236.60626253616618</v>
      </c>
      <c r="J27" s="162">
        <f t="shared" si="10"/>
        <v>238.89132833088433</v>
      </c>
      <c r="K27" s="169" t="s">
        <v>36</v>
      </c>
    </row>
    <row r="28" spans="1:10" ht="15.75" customHeight="1" thickBot="1">
      <c r="A28" s="143" t="s">
        <v>44</v>
      </c>
      <c r="B28" s="37" t="s">
        <v>54</v>
      </c>
      <c r="C28" s="4" t="s">
        <v>24</v>
      </c>
      <c r="D28" s="79">
        <f aca="true" t="shared" si="11" ref="D28:J28">D27*D23</f>
        <v>161.42248897550436</v>
      </c>
      <c r="E28" s="80">
        <f t="shared" si="11"/>
        <v>108.09188278359721</v>
      </c>
      <c r="F28" s="80">
        <f t="shared" si="11"/>
        <v>186.54678373261572</v>
      </c>
      <c r="G28" s="80">
        <f t="shared" si="11"/>
        <v>158.6755816828159</v>
      </c>
      <c r="H28" s="80">
        <f t="shared" si="11"/>
        <v>312.7983797752381</v>
      </c>
      <c r="I28" s="80">
        <f t="shared" si="11"/>
        <v>346.43784620234163</v>
      </c>
      <c r="J28" s="81">
        <f t="shared" si="11"/>
        <v>361.2448009478411</v>
      </c>
    </row>
    <row r="29" ht="12.75">
      <c r="Y29" s="47"/>
    </row>
    <row r="30" ht="12.75">
      <c r="B30" s="9"/>
    </row>
    <row r="31" spans="2:11" ht="13.5" thickBot="1">
      <c r="B31" s="215" t="s">
        <v>51</v>
      </c>
      <c r="C31" s="215"/>
      <c r="D31" s="212"/>
      <c r="E31" s="212"/>
      <c r="F31" s="212"/>
      <c r="G31" s="212"/>
      <c r="H31" s="212"/>
      <c r="I31" s="212"/>
      <c r="J31" s="212"/>
      <c r="K31" s="212"/>
    </row>
    <row r="32" spans="2:31" ht="12.75">
      <c r="B32" s="200"/>
      <c r="C32" s="200"/>
      <c r="D32" s="2" t="s">
        <v>8</v>
      </c>
      <c r="E32" s="2" t="s">
        <v>9</v>
      </c>
      <c r="F32" s="2" t="s">
        <v>10</v>
      </c>
      <c r="G32" s="2" t="s">
        <v>11</v>
      </c>
      <c r="H32" s="2" t="s">
        <v>12</v>
      </c>
      <c r="I32" s="2" t="s">
        <v>13</v>
      </c>
      <c r="J32" s="2" t="s">
        <v>14</v>
      </c>
      <c r="K32" s="2" t="s">
        <v>7</v>
      </c>
      <c r="L32" s="2" t="s">
        <v>9</v>
      </c>
      <c r="M32" s="2" t="s">
        <v>10</v>
      </c>
      <c r="N32" s="2" t="s">
        <v>11</v>
      </c>
      <c r="O32" s="2" t="s">
        <v>12</v>
      </c>
      <c r="P32" s="2" t="s">
        <v>13</v>
      </c>
      <c r="Q32" s="2" t="s">
        <v>14</v>
      </c>
      <c r="R32" s="2" t="s">
        <v>7</v>
      </c>
      <c r="S32" s="2" t="s">
        <v>9</v>
      </c>
      <c r="T32" s="2" t="s">
        <v>10</v>
      </c>
      <c r="U32" s="2" t="s">
        <v>11</v>
      </c>
      <c r="V32" s="2" t="s">
        <v>12</v>
      </c>
      <c r="W32" s="2" t="s">
        <v>13</v>
      </c>
      <c r="X32" s="139" t="s">
        <v>14</v>
      </c>
      <c r="Y32" s="140" t="s">
        <v>7</v>
      </c>
      <c r="Z32" s="141" t="s">
        <v>9</v>
      </c>
      <c r="AA32" s="141" t="s">
        <v>10</v>
      </c>
      <c r="AB32" s="141" t="s">
        <v>11</v>
      </c>
      <c r="AC32" s="141" t="s">
        <v>12</v>
      </c>
      <c r="AD32" s="141" t="s">
        <v>13</v>
      </c>
      <c r="AE32" s="142" t="s">
        <v>14</v>
      </c>
    </row>
    <row r="33" spans="2:31" ht="12.75">
      <c r="B33" s="200" t="s">
        <v>64</v>
      </c>
      <c r="C33" s="200"/>
      <c r="D33" s="2">
        <v>0</v>
      </c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139">
        <v>20</v>
      </c>
      <c r="Y33" s="144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145">
        <v>27</v>
      </c>
    </row>
    <row r="34" spans="2:31" ht="12.75">
      <c r="B34" s="200" t="s">
        <v>58</v>
      </c>
      <c r="C34" s="200"/>
      <c r="D34" s="5">
        <f aca="true" t="shared" si="12" ref="D34:X34">D6</f>
        <v>126</v>
      </c>
      <c r="E34" s="5">
        <f t="shared" si="12"/>
        <v>87</v>
      </c>
      <c r="F34" s="5">
        <f t="shared" si="12"/>
        <v>149</v>
      </c>
      <c r="G34" s="5">
        <f t="shared" si="12"/>
        <v>127</v>
      </c>
      <c r="H34" s="5">
        <f t="shared" si="12"/>
        <v>246</v>
      </c>
      <c r="I34" s="5">
        <f t="shared" si="12"/>
        <v>276</v>
      </c>
      <c r="J34" s="5">
        <f t="shared" si="12"/>
        <v>288</v>
      </c>
      <c r="K34" s="5">
        <f t="shared" si="12"/>
        <v>138</v>
      </c>
      <c r="L34" s="5">
        <f t="shared" si="12"/>
        <v>91</v>
      </c>
      <c r="M34" s="5">
        <f t="shared" si="12"/>
        <v>160</v>
      </c>
      <c r="N34" s="5">
        <f t="shared" si="12"/>
        <v>139</v>
      </c>
      <c r="O34" s="5">
        <f t="shared" si="12"/>
        <v>274</v>
      </c>
      <c r="P34" s="5">
        <f t="shared" si="12"/>
        <v>297</v>
      </c>
      <c r="Q34" s="5">
        <f t="shared" si="12"/>
        <v>309</v>
      </c>
      <c r="R34" s="5">
        <f t="shared" si="12"/>
        <v>147</v>
      </c>
      <c r="S34" s="5">
        <f t="shared" si="12"/>
        <v>101</v>
      </c>
      <c r="T34" s="5">
        <f t="shared" si="12"/>
        <v>174</v>
      </c>
      <c r="U34" s="5">
        <f t="shared" si="12"/>
        <v>147</v>
      </c>
      <c r="V34" s="5">
        <f t="shared" si="12"/>
        <v>289</v>
      </c>
      <c r="W34" s="5">
        <f t="shared" si="12"/>
        <v>328</v>
      </c>
      <c r="X34" s="74">
        <f t="shared" si="12"/>
        <v>341</v>
      </c>
      <c r="Y34" s="147"/>
      <c r="Z34" s="148"/>
      <c r="AA34" s="148"/>
      <c r="AB34" s="148"/>
      <c r="AC34" s="148"/>
      <c r="AD34" s="148"/>
      <c r="AE34" s="149"/>
    </row>
    <row r="35" spans="2:31" ht="12.75">
      <c r="B35" s="200" t="s">
        <v>77</v>
      </c>
      <c r="C35" s="200"/>
      <c r="D35" s="17">
        <f aca="true" t="shared" si="13" ref="D35:J35">D24</f>
        <v>175.76731599764904</v>
      </c>
      <c r="E35" s="17">
        <f t="shared" si="13"/>
        <v>183.0807405187281</v>
      </c>
      <c r="F35" s="17">
        <f t="shared" si="13"/>
        <v>183.5084369866007</v>
      </c>
      <c r="G35" s="17">
        <f t="shared" si="13"/>
        <v>185.71596409295563</v>
      </c>
      <c r="H35" s="17">
        <f t="shared" si="13"/>
        <v>184.28169110024072</v>
      </c>
      <c r="I35" s="17">
        <f t="shared" si="13"/>
        <v>188.49940667810466</v>
      </c>
      <c r="J35" s="17">
        <f t="shared" si="13"/>
        <v>190.45451278128868</v>
      </c>
      <c r="K35" s="17">
        <f aca="true" t="shared" si="14" ref="K35:Q35">D25</f>
        <v>192.5070603783775</v>
      </c>
      <c r="L35" s="17">
        <f t="shared" si="14"/>
        <v>191.498245829934</v>
      </c>
      <c r="M35" s="17">
        <f t="shared" si="14"/>
        <v>197.05603971715513</v>
      </c>
      <c r="N35" s="17">
        <f t="shared" si="14"/>
        <v>203.26392920410103</v>
      </c>
      <c r="O35" s="17">
        <f t="shared" si="14"/>
        <v>205.25684293278843</v>
      </c>
      <c r="P35" s="17">
        <f t="shared" si="14"/>
        <v>202.84175283839522</v>
      </c>
      <c r="Q35" s="17">
        <f t="shared" si="14"/>
        <v>204.3418210049243</v>
      </c>
      <c r="R35" s="17">
        <f aca="true" t="shared" si="15" ref="R35:X35">D26</f>
        <v>205.06186866392386</v>
      </c>
      <c r="S35" s="17">
        <f t="shared" si="15"/>
        <v>212.54200910794873</v>
      </c>
      <c r="T35" s="17">
        <f t="shared" si="15"/>
        <v>214.29844319240618</v>
      </c>
      <c r="U35" s="17">
        <f t="shared" si="15"/>
        <v>214.96257261153133</v>
      </c>
      <c r="V35" s="17">
        <f t="shared" si="15"/>
        <v>216.49353141451044</v>
      </c>
      <c r="W35" s="17">
        <f t="shared" si="15"/>
        <v>224.0137876464432</v>
      </c>
      <c r="X35" s="56">
        <f t="shared" si="15"/>
        <v>225.50343353617862</v>
      </c>
      <c r="Y35" s="155"/>
      <c r="Z35" s="151"/>
      <c r="AA35" s="151"/>
      <c r="AB35" s="151"/>
      <c r="AC35" s="151"/>
      <c r="AD35" s="151"/>
      <c r="AE35" s="156"/>
    </row>
    <row r="36" spans="1:31" ht="12.75">
      <c r="A36" s="143" t="s">
        <v>43</v>
      </c>
      <c r="B36" s="200" t="s">
        <v>59</v>
      </c>
      <c r="C36" s="200"/>
      <c r="D36" s="17">
        <f aca="true" t="shared" si="16" ref="D36:AE36">$C41*D33+$E41</f>
        <v>177.19455187349382</v>
      </c>
      <c r="E36" s="17">
        <f t="shared" si="16"/>
        <v>179.479617668212</v>
      </c>
      <c r="F36" s="17">
        <f t="shared" si="16"/>
        <v>181.76468346293015</v>
      </c>
      <c r="G36" s="17">
        <f t="shared" si="16"/>
        <v>184.04974925764833</v>
      </c>
      <c r="H36" s="17">
        <f t="shared" si="16"/>
        <v>186.33481505236648</v>
      </c>
      <c r="I36" s="17">
        <f t="shared" si="16"/>
        <v>188.61988084708466</v>
      </c>
      <c r="J36" s="17">
        <f t="shared" si="16"/>
        <v>190.90494664180284</v>
      </c>
      <c r="K36" s="17">
        <f t="shared" si="16"/>
        <v>193.190012436521</v>
      </c>
      <c r="L36" s="17">
        <f t="shared" si="16"/>
        <v>195.47507823123917</v>
      </c>
      <c r="M36" s="17">
        <f t="shared" si="16"/>
        <v>197.76014402595735</v>
      </c>
      <c r="N36" s="17">
        <f t="shared" si="16"/>
        <v>200.0452098206755</v>
      </c>
      <c r="O36" s="17">
        <f t="shared" si="16"/>
        <v>202.33027561539367</v>
      </c>
      <c r="P36" s="17">
        <f t="shared" si="16"/>
        <v>204.61534141011182</v>
      </c>
      <c r="Q36" s="17">
        <f t="shared" si="16"/>
        <v>206.90040720483</v>
      </c>
      <c r="R36" s="17">
        <f t="shared" si="16"/>
        <v>209.18547299954815</v>
      </c>
      <c r="S36" s="17">
        <f t="shared" si="16"/>
        <v>211.47053879426633</v>
      </c>
      <c r="T36" s="17">
        <f t="shared" si="16"/>
        <v>213.7556045889845</v>
      </c>
      <c r="U36" s="17">
        <f t="shared" si="16"/>
        <v>216.04067038370266</v>
      </c>
      <c r="V36" s="17">
        <f t="shared" si="16"/>
        <v>218.32573617842084</v>
      </c>
      <c r="W36" s="17">
        <f t="shared" si="16"/>
        <v>220.61080197313902</v>
      </c>
      <c r="X36" s="56">
        <f t="shared" si="16"/>
        <v>222.89586776785717</v>
      </c>
      <c r="Y36" s="43">
        <f t="shared" si="16"/>
        <v>225.18093356257535</v>
      </c>
      <c r="Z36" s="17">
        <f t="shared" si="16"/>
        <v>227.46599935729353</v>
      </c>
      <c r="AA36" s="17">
        <f t="shared" si="16"/>
        <v>229.75106515201168</v>
      </c>
      <c r="AB36" s="17">
        <f t="shared" si="16"/>
        <v>232.03613094672983</v>
      </c>
      <c r="AC36" s="17">
        <f t="shared" si="16"/>
        <v>234.321196741448</v>
      </c>
      <c r="AD36" s="17">
        <f t="shared" si="16"/>
        <v>236.60626253616618</v>
      </c>
      <c r="AE36" s="26">
        <f t="shared" si="16"/>
        <v>238.89132833088433</v>
      </c>
    </row>
    <row r="37" spans="2:32" ht="13.5" thickBot="1">
      <c r="B37" s="199" t="s">
        <v>60</v>
      </c>
      <c r="C37" s="200"/>
      <c r="D37" s="20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4">
        <f>X34</f>
        <v>341</v>
      </c>
      <c r="Y37" s="152">
        <f aca="true" t="shared" si="17" ref="Y37:AE37">D28</f>
        <v>161.42248897550436</v>
      </c>
      <c r="Z37" s="153">
        <f t="shared" si="17"/>
        <v>108.09188278359721</v>
      </c>
      <c r="AA37" s="153">
        <f t="shared" si="17"/>
        <v>186.54678373261572</v>
      </c>
      <c r="AB37" s="153">
        <f t="shared" si="17"/>
        <v>158.6755816828159</v>
      </c>
      <c r="AC37" s="153">
        <f t="shared" si="17"/>
        <v>312.7983797752381</v>
      </c>
      <c r="AD37" s="153">
        <f t="shared" si="17"/>
        <v>346.43784620234163</v>
      </c>
      <c r="AE37" s="154">
        <f t="shared" si="17"/>
        <v>361.2448009478411</v>
      </c>
      <c r="AF37" t="s">
        <v>55</v>
      </c>
    </row>
    <row r="38" spans="2:30" ht="9" customHeight="1">
      <c r="B38" s="146"/>
      <c r="X38" s="150"/>
      <c r="Y38" s="150"/>
      <c r="Z38" s="150"/>
      <c r="AA38" s="150"/>
      <c r="AB38" s="150"/>
      <c r="AC38" s="150"/>
      <c r="AD38" s="150"/>
    </row>
    <row r="39" ht="12.75">
      <c r="B39" s="168" t="s">
        <v>63</v>
      </c>
    </row>
    <row r="40" spans="3:5" ht="12.75">
      <c r="C40" s="8" t="s">
        <v>46</v>
      </c>
      <c r="E40" s="8" t="s">
        <v>47</v>
      </c>
    </row>
    <row r="41" spans="1:5" ht="12.75">
      <c r="A41" s="143" t="s">
        <v>42</v>
      </c>
      <c r="B41" s="8" t="s">
        <v>48</v>
      </c>
      <c r="C41" s="187">
        <f>SLOPE(D35:X35,D33:X33)</f>
        <v>2.2850657947181676</v>
      </c>
      <c r="D41" t="s">
        <v>49</v>
      </c>
      <c r="E41" s="3">
        <f>INTERCEPT(D35:X35,D33:X33)</f>
        <v>177.19455187349382</v>
      </c>
    </row>
    <row r="42" spans="2:6" ht="12.75">
      <c r="B42" s="165" t="s">
        <v>56</v>
      </c>
      <c r="C42" s="166" t="s">
        <v>61</v>
      </c>
      <c r="D42" s="167"/>
      <c r="E42" s="166" t="s">
        <v>62</v>
      </c>
      <c r="F42" s="167"/>
    </row>
  </sheetData>
  <sheetProtection/>
  <mergeCells count="18">
    <mergeCell ref="B3:K3"/>
    <mergeCell ref="B4:C4"/>
    <mergeCell ref="B37:C37"/>
    <mergeCell ref="B32:C32"/>
    <mergeCell ref="B33:C33"/>
    <mergeCell ref="B34:C34"/>
    <mergeCell ref="B35:C35"/>
    <mergeCell ref="B36:C36"/>
    <mergeCell ref="R4:X4"/>
    <mergeCell ref="B5:C5"/>
    <mergeCell ref="B6:C6"/>
    <mergeCell ref="B7:C7"/>
    <mergeCell ref="B1:K1"/>
    <mergeCell ref="B31:K31"/>
    <mergeCell ref="B24:B26"/>
    <mergeCell ref="B13:B15"/>
    <mergeCell ref="B16:B18"/>
    <mergeCell ref="B19:B21"/>
  </mergeCells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selection activeCell="Y55" sqref="Y55"/>
    </sheetView>
  </sheetViews>
  <sheetFormatPr defaultColWidth="4.75390625" defaultRowHeight="13.5"/>
  <cols>
    <col min="1" max="1" width="3.125" style="0" customWidth="1"/>
    <col min="2" max="2" width="14.125" style="0" customWidth="1"/>
    <col min="3" max="3" width="7.50390625" style="0" customWidth="1"/>
    <col min="4" max="19" width="6.25390625" style="0" customWidth="1"/>
    <col min="20" max="20" width="5.625" style="0" customWidth="1"/>
  </cols>
  <sheetData>
    <row r="1" spans="2:10" ht="15.75">
      <c r="B1" s="213" t="s">
        <v>72</v>
      </c>
      <c r="C1" s="214"/>
      <c r="D1" s="214"/>
      <c r="E1" s="214"/>
      <c r="F1" s="214"/>
      <c r="G1" s="214"/>
      <c r="H1" s="214"/>
      <c r="I1" s="84" t="s">
        <v>78</v>
      </c>
      <c r="J1" s="83"/>
    </row>
    <row r="2" spans="2:10" ht="14.25">
      <c r="B2" s="82"/>
      <c r="C2" s="1"/>
      <c r="D2" s="1"/>
      <c r="E2" s="1"/>
      <c r="F2" s="1"/>
      <c r="G2" s="1"/>
      <c r="H2" s="1"/>
      <c r="I2" s="84" t="s">
        <v>33</v>
      </c>
      <c r="J2" s="1"/>
    </row>
    <row r="3" spans="2:10" ht="14.25">
      <c r="B3" s="197" t="s">
        <v>105</v>
      </c>
      <c r="C3" s="1"/>
      <c r="D3" s="1"/>
      <c r="E3" s="1"/>
      <c r="F3" s="1"/>
      <c r="G3" s="1"/>
      <c r="H3" s="1"/>
      <c r="I3" s="84"/>
      <c r="J3" s="1"/>
    </row>
    <row r="4" spans="2:10" ht="9" customHeight="1">
      <c r="B4" s="196"/>
      <c r="C4" s="1"/>
      <c r="D4" s="1"/>
      <c r="E4" s="1"/>
      <c r="F4" s="1"/>
      <c r="G4" s="1"/>
      <c r="H4" s="1"/>
      <c r="I4" s="84"/>
      <c r="J4" s="1"/>
    </row>
    <row r="5" spans="2:8" ht="13.5" thickBot="1">
      <c r="B5" s="215" t="s">
        <v>71</v>
      </c>
      <c r="C5" s="215"/>
      <c r="D5" s="212"/>
      <c r="E5" s="212"/>
      <c r="F5" s="212"/>
      <c r="G5" s="212"/>
      <c r="H5" s="212"/>
    </row>
    <row r="6" spans="2:27" ht="13.5" thickBot="1">
      <c r="B6" s="216"/>
      <c r="C6" s="217"/>
      <c r="D6" s="63" t="s">
        <v>102</v>
      </c>
      <c r="E6" s="64"/>
      <c r="F6" s="64"/>
      <c r="G6" s="64"/>
      <c r="H6" s="64"/>
      <c r="I6" s="64"/>
      <c r="J6" s="76"/>
      <c r="K6" s="65"/>
      <c r="L6" s="73" t="s">
        <v>101</v>
      </c>
      <c r="M6" s="64"/>
      <c r="N6" s="64"/>
      <c r="O6" s="64"/>
      <c r="P6" s="64"/>
      <c r="Q6" s="64"/>
      <c r="R6" s="76"/>
      <c r="S6" s="76"/>
      <c r="T6" s="218" t="s">
        <v>79</v>
      </c>
      <c r="U6" s="219"/>
      <c r="V6" s="219"/>
      <c r="W6" s="219"/>
      <c r="X6" s="219"/>
      <c r="Y6" s="219"/>
      <c r="Z6" s="219"/>
      <c r="AA6" s="220"/>
    </row>
    <row r="7" spans="2:27" ht="12.75">
      <c r="B7" s="221" t="s">
        <v>83</v>
      </c>
      <c r="C7" s="222"/>
      <c r="D7" s="259" t="s">
        <v>86</v>
      </c>
      <c r="E7" s="260"/>
      <c r="F7" s="261" t="s">
        <v>87</v>
      </c>
      <c r="G7" s="262"/>
      <c r="H7" s="261" t="s">
        <v>88</v>
      </c>
      <c r="I7" s="262"/>
      <c r="J7" s="261" t="s">
        <v>89</v>
      </c>
      <c r="K7" s="263"/>
      <c r="L7" s="264" t="s">
        <v>90</v>
      </c>
      <c r="M7" s="265"/>
      <c r="N7" s="239" t="s">
        <v>91</v>
      </c>
      <c r="O7" s="240"/>
      <c r="P7" s="239" t="s">
        <v>92</v>
      </c>
      <c r="Q7" s="240"/>
      <c r="R7" s="239" t="s">
        <v>93</v>
      </c>
      <c r="S7" s="266"/>
      <c r="T7" s="267" t="s">
        <v>94</v>
      </c>
      <c r="U7" s="240"/>
      <c r="V7" s="239" t="s">
        <v>95</v>
      </c>
      <c r="W7" s="240"/>
      <c r="X7" s="239" t="s">
        <v>96</v>
      </c>
      <c r="Y7" s="240"/>
      <c r="Z7" s="239" t="s">
        <v>97</v>
      </c>
      <c r="AA7" s="266"/>
    </row>
    <row r="8" spans="1:27" ht="12.75">
      <c r="A8" s="143" t="s">
        <v>37</v>
      </c>
      <c r="B8" s="223" t="s">
        <v>57</v>
      </c>
      <c r="C8" s="224"/>
      <c r="D8" s="268">
        <v>126</v>
      </c>
      <c r="E8" s="269"/>
      <c r="F8" s="270">
        <v>87</v>
      </c>
      <c r="G8" s="271"/>
      <c r="H8" s="270">
        <v>246</v>
      </c>
      <c r="I8" s="271"/>
      <c r="J8" s="270">
        <v>288</v>
      </c>
      <c r="K8" s="272"/>
      <c r="L8" s="273">
        <v>138</v>
      </c>
      <c r="M8" s="274"/>
      <c r="N8" s="238">
        <v>91</v>
      </c>
      <c r="O8" s="237"/>
      <c r="P8" s="238">
        <v>274</v>
      </c>
      <c r="Q8" s="237"/>
      <c r="R8" s="238">
        <v>309</v>
      </c>
      <c r="S8" s="275"/>
      <c r="T8" s="236">
        <v>147</v>
      </c>
      <c r="U8" s="237"/>
      <c r="V8" s="238">
        <v>101</v>
      </c>
      <c r="W8" s="237"/>
      <c r="X8" s="238">
        <v>289</v>
      </c>
      <c r="Y8" s="237"/>
      <c r="Z8" s="238">
        <v>341</v>
      </c>
      <c r="AA8" s="275"/>
    </row>
    <row r="9" spans="1:27" ht="12.75">
      <c r="A9" s="143"/>
      <c r="B9" s="234" t="s">
        <v>99</v>
      </c>
      <c r="C9" s="235"/>
      <c r="D9" s="194"/>
      <c r="E9" s="243" t="s">
        <v>28</v>
      </c>
      <c r="F9" s="244"/>
      <c r="G9" s="276">
        <f>AVERAGE(D8:K8)</f>
        <v>186.75</v>
      </c>
      <c r="H9" s="277"/>
      <c r="I9" s="278">
        <f>AVERAGE(F8:M8)</f>
        <v>189.75</v>
      </c>
      <c r="J9" s="279"/>
      <c r="K9" s="241">
        <f>AVERAGE(H8:O8)</f>
        <v>190.75</v>
      </c>
      <c r="L9" s="242"/>
      <c r="M9" s="241">
        <f>AVERAGE(J8:Q8)</f>
        <v>197.75</v>
      </c>
      <c r="N9" s="242"/>
      <c r="O9" s="241">
        <f>AVERAGE(L8:S8)</f>
        <v>203</v>
      </c>
      <c r="P9" s="242"/>
      <c r="Q9" s="241">
        <f>AVERAGE(N8:U8)</f>
        <v>205.25</v>
      </c>
      <c r="R9" s="242"/>
      <c r="S9" s="241">
        <f>AVERAGE(P8:W8)</f>
        <v>207.75</v>
      </c>
      <c r="T9" s="242"/>
      <c r="U9" s="241">
        <f>AVERAGE(R8:Y8)</f>
        <v>211.5</v>
      </c>
      <c r="V9" s="242"/>
      <c r="W9" s="241">
        <f>AVERAGE(T8:AA8)</f>
        <v>219.5</v>
      </c>
      <c r="X9" s="242"/>
      <c r="Y9" s="243" t="s">
        <v>28</v>
      </c>
      <c r="Z9" s="244"/>
      <c r="AA9" s="195"/>
    </row>
    <row r="10" spans="1:27" ht="12.75" customHeight="1" thickBot="1">
      <c r="A10" s="143" t="s">
        <v>38</v>
      </c>
      <c r="B10" s="201" t="s">
        <v>100</v>
      </c>
      <c r="C10" s="202"/>
      <c r="D10" s="245" t="s">
        <v>28</v>
      </c>
      <c r="E10" s="246"/>
      <c r="F10" s="247" t="s">
        <v>28</v>
      </c>
      <c r="G10" s="248"/>
      <c r="H10" s="256">
        <f>AVERAGE(G9:J9)</f>
        <v>188.25</v>
      </c>
      <c r="I10" s="257"/>
      <c r="J10" s="253">
        <f>AVERAGE(I9:L9)</f>
        <v>190.25</v>
      </c>
      <c r="K10" s="258"/>
      <c r="L10" s="251">
        <f>AVERAGE(K9:N9)</f>
        <v>194.25</v>
      </c>
      <c r="M10" s="252"/>
      <c r="N10" s="251">
        <f>AVERAGE(M9:P9)</f>
        <v>200.375</v>
      </c>
      <c r="O10" s="252"/>
      <c r="P10" s="251">
        <f>AVERAGE(O9:R9)</f>
        <v>204.125</v>
      </c>
      <c r="Q10" s="252"/>
      <c r="R10" s="253">
        <f>AVERAGE(Q9:T9)</f>
        <v>206.5</v>
      </c>
      <c r="S10" s="254"/>
      <c r="T10" s="255">
        <f>AVERAGE(S9:V9)</f>
        <v>209.625</v>
      </c>
      <c r="U10" s="252"/>
      <c r="V10" s="251">
        <f>AVERAGE(U9:X9)</f>
        <v>215.5</v>
      </c>
      <c r="W10" s="252"/>
      <c r="X10" s="249" t="s">
        <v>28</v>
      </c>
      <c r="Y10" s="246"/>
      <c r="Z10" s="247" t="s">
        <v>27</v>
      </c>
      <c r="AA10" s="250"/>
    </row>
    <row r="11" ht="12.75" customHeight="1">
      <c r="H11" s="198" t="s">
        <v>98</v>
      </c>
    </row>
    <row r="12" spans="8:9" ht="12.75" customHeight="1">
      <c r="H12" s="8" t="s">
        <v>107</v>
      </c>
      <c r="I12" s="193" t="s">
        <v>108</v>
      </c>
    </row>
    <row r="13" spans="8:9" ht="12.75" customHeight="1">
      <c r="H13" s="8" t="s">
        <v>107</v>
      </c>
      <c r="I13" s="193" t="s">
        <v>109</v>
      </c>
    </row>
    <row r="14" spans="8:9" ht="12.75" customHeight="1">
      <c r="H14" s="8" t="s">
        <v>107</v>
      </c>
      <c r="I14" s="193" t="s">
        <v>110</v>
      </c>
    </row>
    <row r="15" spans="8:9" ht="12.75" customHeight="1">
      <c r="H15" s="8" t="s">
        <v>107</v>
      </c>
      <c r="I15" s="193" t="s">
        <v>111</v>
      </c>
    </row>
    <row r="16" spans="8:9" ht="12.75" customHeight="1">
      <c r="H16" s="8" t="s">
        <v>107</v>
      </c>
      <c r="I16" s="193" t="s">
        <v>112</v>
      </c>
    </row>
    <row r="17" ht="12.75" customHeight="1"/>
    <row r="18" spans="2:8" ht="15.75">
      <c r="B18" s="72" t="s">
        <v>72</v>
      </c>
      <c r="C18" s="1"/>
      <c r="D18" s="1"/>
      <c r="E18" s="1"/>
      <c r="F18" s="1"/>
      <c r="G18" s="1"/>
      <c r="H18" s="1"/>
    </row>
    <row r="19" spans="2:10" ht="10.5" customHeight="1" thickBot="1">
      <c r="B19" s="11"/>
      <c r="C19" s="11"/>
      <c r="D19" s="11"/>
      <c r="E19" s="11"/>
      <c r="F19" s="11"/>
      <c r="G19" s="11"/>
      <c r="H19" s="11"/>
      <c r="I19" s="11"/>
      <c r="J19" s="11"/>
    </row>
    <row r="20" spans="2:8" ht="15.75" customHeight="1" thickBot="1">
      <c r="B20" s="31" t="s">
        <v>15</v>
      </c>
      <c r="C20" s="32" t="s">
        <v>80</v>
      </c>
      <c r="D20" s="40" t="s">
        <v>86</v>
      </c>
      <c r="E20" s="33" t="s">
        <v>87</v>
      </c>
      <c r="F20" s="33" t="s">
        <v>88</v>
      </c>
      <c r="G20" s="54" t="s">
        <v>89</v>
      </c>
      <c r="H20" s="31" t="s">
        <v>19</v>
      </c>
    </row>
    <row r="21" spans="2:8" ht="15.75" customHeight="1">
      <c r="B21" s="203" t="s">
        <v>52</v>
      </c>
      <c r="C21" s="9" t="s">
        <v>103</v>
      </c>
      <c r="D21" s="23">
        <f>D8</f>
        <v>126</v>
      </c>
      <c r="E21" s="14">
        <f>F8</f>
        <v>87</v>
      </c>
      <c r="F21" s="14">
        <f>H8</f>
        <v>246</v>
      </c>
      <c r="G21" s="19">
        <f>J8</f>
        <v>288</v>
      </c>
      <c r="H21" s="66"/>
    </row>
    <row r="22" spans="1:8" ht="15.75" customHeight="1">
      <c r="A22" s="143" t="s">
        <v>37</v>
      </c>
      <c r="B22" s="204"/>
      <c r="C22" s="30" t="s">
        <v>101</v>
      </c>
      <c r="D22" s="24">
        <f>L8</f>
        <v>138</v>
      </c>
      <c r="E22" s="3">
        <f>N8</f>
        <v>91</v>
      </c>
      <c r="F22" s="3">
        <f>P8</f>
        <v>274</v>
      </c>
      <c r="G22" s="20">
        <f>R8</f>
        <v>309</v>
      </c>
      <c r="H22" s="66"/>
    </row>
    <row r="23" spans="2:8" ht="15.75" customHeight="1" thickBot="1">
      <c r="B23" s="205"/>
      <c r="C23" s="9" t="s">
        <v>81</v>
      </c>
      <c r="D23" s="25">
        <f>T8</f>
        <v>147</v>
      </c>
      <c r="E23" s="13">
        <f>V8</f>
        <v>101</v>
      </c>
      <c r="F23" s="13">
        <f>X8</f>
        <v>289</v>
      </c>
      <c r="G23" s="21">
        <f>Z8</f>
        <v>341</v>
      </c>
      <c r="H23" s="66"/>
    </row>
    <row r="24" spans="2:8" ht="15.75" customHeight="1">
      <c r="B24" s="203" t="s">
        <v>53</v>
      </c>
      <c r="C24" s="27" t="s">
        <v>104</v>
      </c>
      <c r="D24" s="68" t="s">
        <v>28</v>
      </c>
      <c r="E24" s="69" t="s">
        <v>28</v>
      </c>
      <c r="F24" s="38">
        <f>H10</f>
        <v>188.25</v>
      </c>
      <c r="G24" s="55">
        <f>J10</f>
        <v>190.25</v>
      </c>
      <c r="H24" s="66"/>
    </row>
    <row r="25" spans="1:8" ht="15.75" customHeight="1">
      <c r="A25" s="143" t="s">
        <v>38</v>
      </c>
      <c r="B25" s="204"/>
      <c r="C25" s="30" t="s">
        <v>101</v>
      </c>
      <c r="D25" s="43">
        <f>L10</f>
        <v>194.25</v>
      </c>
      <c r="E25" s="17">
        <f>N10</f>
        <v>200.375</v>
      </c>
      <c r="F25" s="17">
        <f>P10</f>
        <v>204.125</v>
      </c>
      <c r="G25" s="56">
        <f>R10</f>
        <v>206.5</v>
      </c>
      <c r="H25" s="66"/>
    </row>
    <row r="26" spans="2:8" ht="15.75" customHeight="1" thickBot="1">
      <c r="B26" s="205"/>
      <c r="C26" s="4" t="s">
        <v>81</v>
      </c>
      <c r="D26" s="50">
        <f>T10</f>
        <v>209.625</v>
      </c>
      <c r="E26" s="51">
        <f>V10</f>
        <v>215.5</v>
      </c>
      <c r="F26" s="67" t="s">
        <v>28</v>
      </c>
      <c r="G26" s="67" t="s">
        <v>28</v>
      </c>
      <c r="H26" s="66"/>
    </row>
    <row r="27" spans="2:8" ht="15.75" customHeight="1">
      <c r="B27" s="206" t="s">
        <v>74</v>
      </c>
      <c r="C27" s="9" t="s">
        <v>104</v>
      </c>
      <c r="D27" s="70" t="s">
        <v>28</v>
      </c>
      <c r="E27" s="71" t="s">
        <v>28</v>
      </c>
      <c r="F27" s="34">
        <f>F21/F24</f>
        <v>1.3067729083665338</v>
      </c>
      <c r="G27" s="57">
        <f>G21/G24</f>
        <v>1.5137976346911959</v>
      </c>
      <c r="H27" s="66"/>
    </row>
    <row r="28" spans="1:8" ht="15.75" customHeight="1">
      <c r="A28" s="143" t="s">
        <v>39</v>
      </c>
      <c r="B28" s="207"/>
      <c r="C28" s="30" t="s">
        <v>101</v>
      </c>
      <c r="D28" s="41">
        <f>D22/D25</f>
        <v>0.7104247104247104</v>
      </c>
      <c r="E28" s="15">
        <f>E22/E25</f>
        <v>0.45414847161572053</v>
      </c>
      <c r="F28" s="16">
        <f>F22/F25</f>
        <v>1.3423147581139008</v>
      </c>
      <c r="G28" s="58">
        <f>G22/G25</f>
        <v>1.4963680387409202</v>
      </c>
      <c r="H28" s="66"/>
    </row>
    <row r="29" spans="2:8" ht="15.75" customHeight="1" thickBot="1">
      <c r="B29" s="208"/>
      <c r="C29" s="9" t="s">
        <v>81</v>
      </c>
      <c r="D29" s="41">
        <f>D23/D26</f>
        <v>0.7012522361359571</v>
      </c>
      <c r="E29" s="15">
        <f>E23/E26</f>
        <v>0.46867749419953597</v>
      </c>
      <c r="F29" s="71" t="s">
        <v>28</v>
      </c>
      <c r="G29" s="71" t="s">
        <v>28</v>
      </c>
      <c r="H29" s="66"/>
    </row>
    <row r="30" spans="1:8" ht="15.75" customHeight="1" thickBot="1">
      <c r="A30" s="143" t="s">
        <v>40</v>
      </c>
      <c r="B30" s="31" t="s">
        <v>75</v>
      </c>
      <c r="C30" s="32" t="s">
        <v>21</v>
      </c>
      <c r="D30" s="59">
        <f>AVERAGE(D27:D29)</f>
        <v>0.7058384732803338</v>
      </c>
      <c r="E30" s="60">
        <f>AVERAGE(E27:E29)</f>
        <v>0.4614129829076282</v>
      </c>
      <c r="F30" s="60">
        <f>AVERAGE(F27:F29)</f>
        <v>1.3245438332402173</v>
      </c>
      <c r="G30" s="36">
        <f>AVERAGE(G27:G29)</f>
        <v>1.505082836716058</v>
      </c>
      <c r="H30" s="61">
        <f>AVERAGE(D30:G30)</f>
        <v>0.9992195315360592</v>
      </c>
    </row>
    <row r="31" spans="1:8" ht="15.75" customHeight="1" thickBot="1">
      <c r="A31" s="143" t="s">
        <v>45</v>
      </c>
      <c r="B31" s="29" t="s">
        <v>25</v>
      </c>
      <c r="C31" s="31" t="s">
        <v>23</v>
      </c>
      <c r="D31" s="42">
        <f>D30/$H30</f>
        <v>0.7063897882332997</v>
      </c>
      <c r="E31" s="35">
        <f>E30/$H30</f>
        <v>0.4617733824701334</v>
      </c>
      <c r="F31" s="35">
        <f>F30/$H30</f>
        <v>1.325578405382099</v>
      </c>
      <c r="G31" s="60">
        <f>G30/$H30</f>
        <v>1.5062584239144683</v>
      </c>
      <c r="H31" s="61">
        <f>AVERAGE(D31:G31)</f>
        <v>1</v>
      </c>
    </row>
    <row r="32" spans="2:7" ht="15.75" customHeight="1">
      <c r="B32" s="209" t="s">
        <v>76</v>
      </c>
      <c r="C32" s="9" t="s">
        <v>103</v>
      </c>
      <c r="D32" s="44">
        <f aca="true" t="shared" si="0" ref="D32:G34">D21/D$31</f>
        <v>178.3717744775579</v>
      </c>
      <c r="E32" s="45">
        <f t="shared" si="0"/>
        <v>188.40410318718835</v>
      </c>
      <c r="F32" s="45">
        <f t="shared" si="0"/>
        <v>185.57936595918693</v>
      </c>
      <c r="G32" s="46">
        <f t="shared" si="0"/>
        <v>191.20225017666283</v>
      </c>
    </row>
    <row r="33" spans="1:7" ht="15.75" customHeight="1">
      <c r="A33" s="143" t="s">
        <v>41</v>
      </c>
      <c r="B33" s="210"/>
      <c r="C33" s="30" t="s">
        <v>101</v>
      </c>
      <c r="D33" s="43">
        <f t="shared" si="0"/>
        <v>195.35956252303959</v>
      </c>
      <c r="E33" s="17">
        <f t="shared" si="0"/>
        <v>197.0663608049901</v>
      </c>
      <c r="F33" s="17">
        <f t="shared" si="0"/>
        <v>206.70222062120823</v>
      </c>
      <c r="G33" s="26">
        <f t="shared" si="0"/>
        <v>205.14408091871115</v>
      </c>
    </row>
    <row r="34" spans="2:7" ht="15.75" customHeight="1" thickBot="1">
      <c r="B34" s="211"/>
      <c r="C34" s="9" t="s">
        <v>81</v>
      </c>
      <c r="D34" s="157">
        <f t="shared" si="0"/>
        <v>208.10040355715086</v>
      </c>
      <c r="E34" s="158">
        <f t="shared" si="0"/>
        <v>218.7220048494945</v>
      </c>
      <c r="F34" s="158">
        <f t="shared" si="0"/>
        <v>218.0180356187196</v>
      </c>
      <c r="G34" s="159">
        <f t="shared" si="0"/>
        <v>226.3887753827848</v>
      </c>
    </row>
    <row r="35" spans="1:8" ht="15.75" customHeight="1" thickBot="1">
      <c r="A35" s="143" t="s">
        <v>43</v>
      </c>
      <c r="B35" s="37" t="s">
        <v>50</v>
      </c>
      <c r="C35" s="39" t="s">
        <v>82</v>
      </c>
      <c r="D35" s="160">
        <f>P44</f>
        <v>227.72895065743145</v>
      </c>
      <c r="E35" s="161">
        <f>Q44</f>
        <v>231.75059770630943</v>
      </c>
      <c r="F35" s="161">
        <f>R44</f>
        <v>235.77224475518742</v>
      </c>
      <c r="G35" s="162">
        <f>S44</f>
        <v>239.79389180406542</v>
      </c>
      <c r="H35" s="169" t="s">
        <v>36</v>
      </c>
    </row>
    <row r="36" spans="1:7" ht="15.75" customHeight="1" thickBot="1">
      <c r="A36" s="143" t="s">
        <v>44</v>
      </c>
      <c r="B36" s="37" t="s">
        <v>54</v>
      </c>
      <c r="C36" s="4" t="s">
        <v>82</v>
      </c>
      <c r="D36" s="79">
        <f>D35*D31</f>
        <v>160.86540522949457</v>
      </c>
      <c r="E36" s="80">
        <f>E35*E31</f>
        <v>107.01625739231764</v>
      </c>
      <c r="F36" s="80">
        <f>F35*F31</f>
        <v>312.53459623593926</v>
      </c>
      <c r="G36" s="81">
        <f>G35*G31</f>
        <v>361.1915695331081</v>
      </c>
    </row>
    <row r="37" ht="12.75">
      <c r="P37" s="47"/>
    </row>
    <row r="38" ht="12.75">
      <c r="B38" s="9"/>
    </row>
    <row r="39" spans="2:8" ht="13.5" thickBot="1">
      <c r="B39" s="215" t="s">
        <v>51</v>
      </c>
      <c r="C39" s="215"/>
      <c r="D39" s="212"/>
      <c r="E39" s="212"/>
      <c r="F39" s="212"/>
      <c r="G39" s="212"/>
      <c r="H39" s="212"/>
    </row>
    <row r="40" spans="2:19" ht="12.75">
      <c r="B40" s="200"/>
      <c r="C40" s="200"/>
      <c r="D40" s="2" t="s">
        <v>86</v>
      </c>
      <c r="E40" s="2" t="s">
        <v>87</v>
      </c>
      <c r="F40" s="2" t="s">
        <v>88</v>
      </c>
      <c r="G40" s="2" t="s">
        <v>89</v>
      </c>
      <c r="H40" s="2" t="s">
        <v>86</v>
      </c>
      <c r="I40" s="2" t="s">
        <v>87</v>
      </c>
      <c r="J40" s="2" t="s">
        <v>88</v>
      </c>
      <c r="K40" s="2" t="s">
        <v>89</v>
      </c>
      <c r="L40" s="2" t="s">
        <v>86</v>
      </c>
      <c r="M40" s="2" t="s">
        <v>87</v>
      </c>
      <c r="N40" s="2" t="s">
        <v>88</v>
      </c>
      <c r="O40" s="2" t="s">
        <v>89</v>
      </c>
      <c r="P40" s="140" t="s">
        <v>86</v>
      </c>
      <c r="Q40" s="141" t="s">
        <v>87</v>
      </c>
      <c r="R40" s="141" t="s">
        <v>88</v>
      </c>
      <c r="S40" s="142" t="s">
        <v>89</v>
      </c>
    </row>
    <row r="41" spans="2:19" ht="12.75">
      <c r="B41" s="200" t="s">
        <v>64</v>
      </c>
      <c r="C41" s="200"/>
      <c r="D41" s="2">
        <v>0</v>
      </c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144">
        <v>12</v>
      </c>
      <c r="Q41" s="2">
        <v>13</v>
      </c>
      <c r="R41" s="2">
        <v>14</v>
      </c>
      <c r="S41" s="145">
        <v>15</v>
      </c>
    </row>
    <row r="42" spans="2:19" ht="12.75">
      <c r="B42" s="200" t="s">
        <v>58</v>
      </c>
      <c r="C42" s="200"/>
      <c r="D42" s="5">
        <f>D21</f>
        <v>126</v>
      </c>
      <c r="E42" s="5">
        <f>E21</f>
        <v>87</v>
      </c>
      <c r="F42" s="5">
        <f>F21</f>
        <v>246</v>
      </c>
      <c r="G42" s="5">
        <f>G21</f>
        <v>288</v>
      </c>
      <c r="H42" s="5">
        <f>D22</f>
        <v>138</v>
      </c>
      <c r="I42" s="5">
        <f>E22</f>
        <v>91</v>
      </c>
      <c r="J42" s="5">
        <f>F22</f>
        <v>274</v>
      </c>
      <c r="K42" s="5">
        <f>G22</f>
        <v>309</v>
      </c>
      <c r="L42" s="5">
        <f>D23</f>
        <v>147</v>
      </c>
      <c r="M42" s="5">
        <f>E23</f>
        <v>101</v>
      </c>
      <c r="N42" s="5">
        <f>F23</f>
        <v>289</v>
      </c>
      <c r="O42" s="5">
        <f>G23</f>
        <v>341</v>
      </c>
      <c r="P42" s="147"/>
      <c r="Q42" s="148"/>
      <c r="R42" s="148"/>
      <c r="S42" s="149"/>
    </row>
    <row r="43" spans="2:19" ht="12.75">
      <c r="B43" s="200" t="s">
        <v>77</v>
      </c>
      <c r="C43" s="200"/>
      <c r="D43" s="17">
        <f>D32</f>
        <v>178.3717744775579</v>
      </c>
      <c r="E43" s="17">
        <f>E32</f>
        <v>188.40410318718835</v>
      </c>
      <c r="F43" s="17">
        <f>F32</f>
        <v>185.57936595918693</v>
      </c>
      <c r="G43" s="17">
        <f>G32</f>
        <v>191.20225017666283</v>
      </c>
      <c r="H43" s="17">
        <f>D33</f>
        <v>195.35956252303959</v>
      </c>
      <c r="I43" s="17">
        <f>E33</f>
        <v>197.0663608049901</v>
      </c>
      <c r="J43" s="17">
        <f>F33</f>
        <v>206.70222062120823</v>
      </c>
      <c r="K43" s="17">
        <f>G33</f>
        <v>205.14408091871115</v>
      </c>
      <c r="L43" s="17">
        <f>D34</f>
        <v>208.10040355715086</v>
      </c>
      <c r="M43" s="17">
        <f>E34</f>
        <v>218.7220048494945</v>
      </c>
      <c r="N43" s="17">
        <f>F34</f>
        <v>218.0180356187196</v>
      </c>
      <c r="O43" s="56">
        <f>G34</f>
        <v>226.3887753827848</v>
      </c>
      <c r="P43" s="155"/>
      <c r="Q43" s="151"/>
      <c r="R43" s="151"/>
      <c r="S43" s="156"/>
    </row>
    <row r="44" spans="1:19" ht="12.75">
      <c r="A44" s="143" t="s">
        <v>43</v>
      </c>
      <c r="B44" s="200" t="s">
        <v>59</v>
      </c>
      <c r="C44" s="200"/>
      <c r="D44" s="17">
        <f aca="true" t="shared" si="1" ref="D44:S44">$C49*D41+$E49</f>
        <v>179.46918607089566</v>
      </c>
      <c r="E44" s="17">
        <f t="shared" si="1"/>
        <v>183.49083311977364</v>
      </c>
      <c r="F44" s="17">
        <f t="shared" si="1"/>
        <v>187.51248016865162</v>
      </c>
      <c r="G44" s="17">
        <f t="shared" si="1"/>
        <v>191.5341272175296</v>
      </c>
      <c r="H44" s="17">
        <f t="shared" si="1"/>
        <v>195.55577426640758</v>
      </c>
      <c r="I44" s="17">
        <f t="shared" si="1"/>
        <v>199.57742131528556</v>
      </c>
      <c r="J44" s="17">
        <f t="shared" si="1"/>
        <v>203.59906836416354</v>
      </c>
      <c r="K44" s="17">
        <f t="shared" si="1"/>
        <v>207.62071541304155</v>
      </c>
      <c r="L44" s="17">
        <f t="shared" si="1"/>
        <v>211.64236246191953</v>
      </c>
      <c r="M44" s="17">
        <f t="shared" si="1"/>
        <v>215.6640095107975</v>
      </c>
      <c r="N44" s="17">
        <f t="shared" si="1"/>
        <v>219.6856565596755</v>
      </c>
      <c r="O44" s="56">
        <f t="shared" si="1"/>
        <v>223.70730360855347</v>
      </c>
      <c r="P44" s="43">
        <f t="shared" si="1"/>
        <v>227.72895065743145</v>
      </c>
      <c r="Q44" s="17">
        <f t="shared" si="1"/>
        <v>231.75059770630943</v>
      </c>
      <c r="R44" s="17">
        <f t="shared" si="1"/>
        <v>235.77224475518742</v>
      </c>
      <c r="S44" s="26">
        <f t="shared" si="1"/>
        <v>239.79389180406542</v>
      </c>
    </row>
    <row r="45" spans="2:20" ht="13.5" thickBot="1">
      <c r="B45" s="199" t="s">
        <v>60</v>
      </c>
      <c r="C45" s="200"/>
      <c r="D45" s="20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4">
        <f>O42</f>
        <v>341</v>
      </c>
      <c r="P45" s="152">
        <f>D36</f>
        <v>160.86540522949457</v>
      </c>
      <c r="Q45" s="153">
        <f>E36</f>
        <v>107.01625739231764</v>
      </c>
      <c r="R45" s="153">
        <f>F36</f>
        <v>312.53459623593926</v>
      </c>
      <c r="S45" s="154">
        <f>G36</f>
        <v>361.1915695331081</v>
      </c>
      <c r="T45" t="s">
        <v>55</v>
      </c>
    </row>
    <row r="46" spans="2:18" ht="9" customHeight="1">
      <c r="B46" s="146"/>
      <c r="O46" s="150"/>
      <c r="P46" s="150"/>
      <c r="Q46" s="150"/>
      <c r="R46" s="150"/>
    </row>
    <row r="47" ht="12.75">
      <c r="B47" s="168" t="s">
        <v>63</v>
      </c>
    </row>
    <row r="48" spans="3:5" ht="12.75">
      <c r="C48" s="8" t="s">
        <v>46</v>
      </c>
      <c r="E48" s="8" t="s">
        <v>47</v>
      </c>
    </row>
    <row r="49" spans="1:5" ht="12.75">
      <c r="A49" s="143" t="s">
        <v>42</v>
      </c>
      <c r="B49" s="8" t="s">
        <v>48</v>
      </c>
      <c r="C49" s="187">
        <f>SLOPE(D43:O43,D41:O41)</f>
        <v>4.021647048877983</v>
      </c>
      <c r="D49" t="s">
        <v>49</v>
      </c>
      <c r="E49" s="3">
        <f>INTERCEPT(D43:O43,D41:O41)</f>
        <v>179.46918607089566</v>
      </c>
    </row>
    <row r="50" spans="2:5" ht="12.75">
      <c r="B50" s="165" t="s">
        <v>56</v>
      </c>
      <c r="C50" s="166" t="s">
        <v>61</v>
      </c>
      <c r="D50" s="167"/>
      <c r="E50" s="166" t="s">
        <v>62</v>
      </c>
    </row>
  </sheetData>
  <sheetProtection/>
  <mergeCells count="66">
    <mergeCell ref="Q9:R9"/>
    <mergeCell ref="S9:T9"/>
    <mergeCell ref="U9:V9"/>
    <mergeCell ref="N8:O8"/>
    <mergeCell ref="P8:Q8"/>
    <mergeCell ref="R8:S8"/>
    <mergeCell ref="Z8:AA8"/>
    <mergeCell ref="E9:F9"/>
    <mergeCell ref="G9:H9"/>
    <mergeCell ref="I9:J9"/>
    <mergeCell ref="K9:L9"/>
    <mergeCell ref="M9:N9"/>
    <mergeCell ref="O9:P9"/>
    <mergeCell ref="P7:Q7"/>
    <mergeCell ref="R7:S7"/>
    <mergeCell ref="T7:U7"/>
    <mergeCell ref="X7:Y7"/>
    <mergeCell ref="Z7:AA7"/>
    <mergeCell ref="D8:E8"/>
    <mergeCell ref="F8:G8"/>
    <mergeCell ref="H8:I8"/>
    <mergeCell ref="J8:K8"/>
    <mergeCell ref="L8:M8"/>
    <mergeCell ref="J10:K10"/>
    <mergeCell ref="L10:M10"/>
    <mergeCell ref="N10:O10"/>
    <mergeCell ref="T6:AA6"/>
    <mergeCell ref="D7:E7"/>
    <mergeCell ref="F7:G7"/>
    <mergeCell ref="H7:I7"/>
    <mergeCell ref="J7:K7"/>
    <mergeCell ref="L7:M7"/>
    <mergeCell ref="N7:O7"/>
    <mergeCell ref="W9:X9"/>
    <mergeCell ref="Y9:Z9"/>
    <mergeCell ref="D10:E10"/>
    <mergeCell ref="F10:G10"/>
    <mergeCell ref="X10:Y10"/>
    <mergeCell ref="Z10:AA10"/>
    <mergeCell ref="P10:Q10"/>
    <mergeCell ref="R10:S10"/>
    <mergeCell ref="T10:U10"/>
    <mergeCell ref="V10:W10"/>
    <mergeCell ref="T8:U8"/>
    <mergeCell ref="V8:W8"/>
    <mergeCell ref="X8:Y8"/>
    <mergeCell ref="V7:W7"/>
    <mergeCell ref="B44:C44"/>
    <mergeCell ref="B45:C45"/>
    <mergeCell ref="B40:C40"/>
    <mergeCell ref="B41:C41"/>
    <mergeCell ref="B42:C42"/>
    <mergeCell ref="B43:C43"/>
    <mergeCell ref="B39:H39"/>
    <mergeCell ref="B7:C7"/>
    <mergeCell ref="B8:C8"/>
    <mergeCell ref="B9:C9"/>
    <mergeCell ref="B21:B23"/>
    <mergeCell ref="B10:C10"/>
    <mergeCell ref="H10:I10"/>
    <mergeCell ref="B1:H1"/>
    <mergeCell ref="B5:H5"/>
    <mergeCell ref="B6:C6"/>
    <mergeCell ref="B24:B26"/>
    <mergeCell ref="B27:B29"/>
    <mergeCell ref="B32:B3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駒澤大学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総合情報センター</dc:creator>
  <cp:keywords/>
  <dc:description/>
  <cp:lastModifiedBy>kazov</cp:lastModifiedBy>
  <cp:lastPrinted>2012-12-14T06:33:40Z</cp:lastPrinted>
  <dcterms:created xsi:type="dcterms:W3CDTF">2000-10-16T06:10:39Z</dcterms:created>
  <dcterms:modified xsi:type="dcterms:W3CDTF">2018-12-17T03:24:34Z</dcterms:modified>
  <cp:category/>
  <cp:version/>
  <cp:contentType/>
  <cp:contentStatus/>
</cp:coreProperties>
</file>