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平均とはなにか" sheetId="1" r:id="rId1"/>
    <sheet name="相関係数" sheetId="2" r:id="rId2"/>
    <sheet name="$ と IF の練習" sheetId="3" r:id="rId3"/>
  </sheets>
  <definedNames/>
  <calcPr fullCalcOnLoad="1"/>
</workbook>
</file>

<file path=xl/sharedStrings.xml><?xml version="1.0" encoding="utf-8"?>
<sst xmlns="http://schemas.openxmlformats.org/spreadsheetml/2006/main" count="116" uniqueCount="38">
  <si>
    <t>安打数</t>
  </si>
  <si>
    <t>打席数</t>
  </si>
  <si>
    <t>= (1 - (1-R)^2)</t>
  </si>
  <si>
    <t>= (1 - R^2)</t>
  </si>
  <si>
    <t>身長</t>
  </si>
  <si>
    <t>体重</t>
  </si>
  <si>
    <t>身長 - 平均</t>
  </si>
  <si>
    <t>体重 - 平均</t>
  </si>
  <si>
    <t>(身-平)^2</t>
  </si>
  <si>
    <t>(体-平)^2</t>
  </si>
  <si>
    <t>相関係数</t>
  </si>
  <si>
    <t>打率</t>
  </si>
  <si>
    <t>稼働率</t>
  </si>
  <si>
    <t>関数 IF</t>
  </si>
  <si>
    <t>平均</t>
  </si>
  <si>
    <t>偏差</t>
  </si>
  <si>
    <t>代表値</t>
  </si>
  <si>
    <t>偏差２乗</t>
  </si>
  <si>
    <t>系列１</t>
  </si>
  <si>
    <t>系列２</t>
  </si>
  <si>
    <t>標準偏差：</t>
  </si>
  <si>
    <t xml:space="preserve">  ← 平方根</t>
  </si>
  <si>
    <t xml:space="preserve"> (4) つまり，平均値は偏差２乗の平均を最小にする値である．</t>
  </si>
  <si>
    <t xml:space="preserve"> (3) 偏差２乗の平均は，代表値が平均値に等しいときに最小になる．</t>
  </si>
  <si>
    <t>平均値とはなにか？</t>
  </si>
  <si>
    <t xml:space="preserve"> (5) 偏差２乗の平均の平方根を，標準偏差という．</t>
  </si>
  <si>
    <t xml:space="preserve"> ←(2) 値を変動させてみよう．</t>
  </si>
  <si>
    <t xml:space="preserve">  ↓代表値との差</t>
  </si>
  <si>
    <t xml:space="preserve">  (1) 系列１と系列２とでは，どちらがばらついているか？</t>
  </si>
  <si>
    <t xml:space="preserve"> (6) 標準偏差は，データのばらつきの度合いを表す値である．</t>
  </si>
  <si>
    <t>　$ の練習</t>
  </si>
  <si>
    <t>平方根：</t>
  </si>
  <si>
    <t xml:space="preserve">D*E </t>
  </si>
  <si>
    <t>データ</t>
  </si>
  <si>
    <t>偏差の積</t>
  </si>
  <si>
    <t>平均：</t>
  </si>
  <si>
    <t>　データが２個だけのときは、相関係数が１になる。注意！</t>
  </si>
  <si>
    <t>　データがたくさんあっても、値が２種類しかなければ相関係数は１になる。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</si>
</sst>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"/>
    <numFmt numFmtId="179" formatCode="0.00000"/>
    <numFmt numFmtId="180" formatCode="0.000000"/>
    <numFmt numFmtId="181" formatCode="0.00000000"/>
    <numFmt numFmtId="182" formatCode="0.000000000"/>
    <numFmt numFmtId="183" formatCode="0.0000000000"/>
    <numFmt numFmtId="184" formatCode="0.0E+00;&quot;Ĉ&quot;"/>
    <numFmt numFmtId="185" formatCode="0.0E+00;\٠"/>
    <numFmt numFmtId="186" formatCode="0.00E+00;\٠"/>
    <numFmt numFmtId="187" formatCode="0.000E+00;\٠"/>
    <numFmt numFmtId="188" formatCode="0.0000E+00;\٠"/>
    <numFmt numFmtId="189" formatCode="0.00000E+00;\٠"/>
    <numFmt numFmtId="190" formatCode="0.000000E+00;\٠"/>
    <numFmt numFmtId="191" formatCode="0.0000000E+00;\٠"/>
    <numFmt numFmtId="192" formatCode="0.00000000E+00;\٠"/>
    <numFmt numFmtId="193" formatCode="0.000000000E+00;\٠"/>
    <numFmt numFmtId="194" formatCode="0.0000_);[Red]\(0.0000\)"/>
    <numFmt numFmtId="195" formatCode="0.00000000000000000_);[Red]\(0.00000000000000000\)"/>
    <numFmt numFmtId="196" formatCode="0.000000000000000000_);[Red]\(0.000000000000000000\)"/>
    <numFmt numFmtId="197" formatCode="0.0000000000000000000_);[Red]\(0.0000000000000000000\)"/>
    <numFmt numFmtId="198" formatCode="0.00000000_);[Red]\(0.00000000\)"/>
    <numFmt numFmtId="199" formatCode="0.000_);[Red]\(0.000\)"/>
    <numFmt numFmtId="200" formatCode="0.00_);[Red]\(0.00\)"/>
    <numFmt numFmtId="201" formatCode="0.0_);[Red]\(0.0\)"/>
    <numFmt numFmtId="202" formatCode="0.0000000_);[Red]\(0.0000000\)"/>
    <numFmt numFmtId="203" formatCode="0.000000_);[Red]\(0.000000\)"/>
    <numFmt numFmtId="204" formatCode="0.00000_);[Red]\(0.00000\)"/>
    <numFmt numFmtId="205" formatCode="0.0000"/>
    <numFmt numFmtId="206" formatCode="0.000"/>
    <numFmt numFmtId="207" formatCode="0.0_ "/>
    <numFmt numFmtId="208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.25"/>
      <name val="ＭＳ Ｐゴシック"/>
      <family val="3"/>
    </font>
    <font>
      <sz val="8.75"/>
      <name val="ＭＳ Ｐゴシック"/>
      <family val="3"/>
    </font>
    <font>
      <sz val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9" fontId="0" fillId="0" borderId="0" xfId="15" applyAlignment="1">
      <alignment/>
    </xf>
    <xf numFmtId="176" fontId="0" fillId="0" borderId="0" xfId="15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76" fontId="0" fillId="0" borderId="0" xfId="15" applyNumberFormat="1" applyAlignment="1">
      <alignment horizontal="right"/>
    </xf>
    <xf numFmtId="200" fontId="0" fillId="0" borderId="0" xfId="0" applyNumberFormat="1" applyAlignment="1">
      <alignment/>
    </xf>
    <xf numFmtId="20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208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5" fillId="0" borderId="0" xfId="0" applyFont="1" applyAlignment="1">
      <alignment vertic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208" fontId="0" fillId="4" borderId="0" xfId="0" applyNumberFormat="1" applyFill="1" applyAlignment="1">
      <alignment/>
    </xf>
    <xf numFmtId="0" fontId="0" fillId="5" borderId="0" xfId="0" applyFill="1" applyAlignment="1">
      <alignment/>
    </xf>
    <xf numFmtId="208" fontId="0" fillId="4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6" borderId="0" xfId="0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 quotePrefix="1">
      <alignment horizontal="right"/>
    </xf>
    <xf numFmtId="0" fontId="0" fillId="0" borderId="16" xfId="0" applyBorder="1" applyAlignment="1" quotePrefix="1">
      <alignment horizontal="right"/>
    </xf>
    <xf numFmtId="0" fontId="0" fillId="0" borderId="17" xfId="0" applyBorder="1" applyAlignment="1">
      <alignment horizontal="right"/>
    </xf>
    <xf numFmtId="207" fontId="0" fillId="0" borderId="17" xfId="0" applyNumberFormat="1" applyBorder="1" applyAlignment="1">
      <alignment/>
    </xf>
    <xf numFmtId="208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07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07" fontId="0" fillId="0" borderId="1" xfId="0" applyNumberFormat="1" applyBorder="1" applyAlignment="1">
      <alignment/>
    </xf>
    <xf numFmtId="207" fontId="0" fillId="0" borderId="2" xfId="0" applyNumberFormat="1" applyBorder="1" applyAlignment="1">
      <alignment/>
    </xf>
    <xf numFmtId="208" fontId="0" fillId="0" borderId="19" xfId="0" applyNumberFormat="1" applyBorder="1" applyAlignment="1">
      <alignment/>
    </xf>
    <xf numFmtId="208" fontId="0" fillId="0" borderId="1" xfId="0" applyNumberFormat="1" applyBorder="1" applyAlignment="1">
      <alignment/>
    </xf>
    <xf numFmtId="208" fontId="0" fillId="0" borderId="0" xfId="0" applyNumberFormat="1" applyBorder="1" applyAlignment="1">
      <alignment/>
    </xf>
    <xf numFmtId="208" fontId="0" fillId="0" borderId="2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0" fillId="0" borderId="17" xfId="0" applyNumberFormat="1" applyBorder="1" applyAlignment="1">
      <alignment/>
    </xf>
    <xf numFmtId="200" fontId="0" fillId="0" borderId="16" xfId="0" applyNumberFormat="1" applyBorder="1" applyAlignment="1">
      <alignment/>
    </xf>
    <xf numFmtId="200" fontId="0" fillId="0" borderId="14" xfId="0" applyNumberFormat="1" applyBorder="1" applyAlignment="1">
      <alignment/>
    </xf>
    <xf numFmtId="208" fontId="0" fillId="0" borderId="13" xfId="0" applyNumberFormat="1" applyBorder="1" applyAlignment="1">
      <alignment/>
    </xf>
    <xf numFmtId="208" fontId="0" fillId="0" borderId="15" xfId="0" applyNumberFormat="1" applyBorder="1" applyAlignment="1">
      <alignment/>
    </xf>
    <xf numFmtId="208" fontId="0" fillId="0" borderId="17" xfId="0" applyNumberFormat="1" applyBorder="1" applyAlignment="1">
      <alignment/>
    </xf>
    <xf numFmtId="208" fontId="0" fillId="0" borderId="14" xfId="0" applyNumberFormat="1" applyBorder="1" applyAlignment="1">
      <alignment/>
    </xf>
    <xf numFmtId="208" fontId="0" fillId="0" borderId="20" xfId="0" applyNumberFormat="1" applyBorder="1" applyAlignment="1">
      <alignment/>
    </xf>
    <xf numFmtId="208" fontId="0" fillId="0" borderId="3" xfId="0" applyNumberFormat="1" applyBorder="1" applyAlignment="1">
      <alignment/>
    </xf>
    <xf numFmtId="0" fontId="0" fillId="0" borderId="17" xfId="0" applyBorder="1" applyAlignment="1" quotePrefix="1">
      <alignment horizontal="right"/>
    </xf>
    <xf numFmtId="0" fontId="0" fillId="0" borderId="16" xfId="0" applyBorder="1" applyAlignment="1">
      <alignment horizontal="right"/>
    </xf>
    <xf numFmtId="208" fontId="0" fillId="7" borderId="3" xfId="0" applyNumberFormat="1" applyFill="1" applyBorder="1" applyAlignment="1">
      <alignment/>
    </xf>
    <xf numFmtId="0" fontId="0" fillId="7" borderId="0" xfId="0" applyFill="1" applyAlignment="1">
      <alignment/>
    </xf>
    <xf numFmtId="208" fontId="0" fillId="3" borderId="3" xfId="0" applyNumberFormat="1" applyFill="1" applyBorder="1" applyAlignment="1">
      <alignment/>
    </xf>
    <xf numFmtId="0" fontId="0" fillId="3" borderId="0" xfId="0" applyFill="1" applyAlignment="1">
      <alignment/>
    </xf>
    <xf numFmtId="208" fontId="0" fillId="7" borderId="16" xfId="0" applyNumberFormat="1" applyFill="1" applyBorder="1" applyAlignment="1">
      <alignment/>
    </xf>
    <xf numFmtId="208" fontId="0" fillId="3" borderId="16" xfId="0" applyNumberFormat="1" applyFill="1" applyBorder="1" applyAlignment="1">
      <alignment/>
    </xf>
    <xf numFmtId="200" fontId="0" fillId="7" borderId="16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系列２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'平均とはなにか'!$C$16:$C$20</c:f>
              <c:numCache/>
            </c:numRef>
          </c:yVal>
          <c:smooth val="0"/>
        </c:ser>
        <c:axId val="14408299"/>
        <c:axId val="62565828"/>
      </c:scatterChart>
      <c:valAx>
        <c:axId val="14408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565828"/>
        <c:crosses val="autoZero"/>
        <c:crossBetween val="midCat"/>
        <c:dispUnits/>
      </c:valAx>
      <c:valAx>
        <c:axId val="62565828"/>
        <c:scaling>
          <c:orientation val="minMax"/>
          <c:max val="105"/>
          <c:min val="9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408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'平均とはなにか'!$C$6:$C$10</c:f>
              <c:numCache/>
            </c:numRef>
          </c:yVal>
          <c:smooth val="0"/>
        </c:ser>
        <c:axId val="26221541"/>
        <c:axId val="34667278"/>
      </c:scatterChart>
      <c:valAx>
        <c:axId val="26221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67278"/>
        <c:crosses val="autoZero"/>
        <c:crossBetween val="midCat"/>
        <c:dispUnits/>
        <c:minorUnit val="1"/>
      </c:valAx>
      <c:valAx>
        <c:axId val="34667278"/>
        <c:scaling>
          <c:orientation val="minMax"/>
          <c:max val="105"/>
          <c:min val="9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21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身長・体重</a:t>
            </a:r>
          </a:p>
        </c:rich>
      </c:tx>
      <c:layout>
        <c:manualLayout>
          <c:xMode val="factor"/>
          <c:yMode val="factor"/>
          <c:x val="-0.009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6"/>
          <c:w val="0.8885"/>
          <c:h val="0.81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'相関係数'!$E$4</c:f>
              <c:strCache>
                <c:ptCount val="1"/>
                <c:pt idx="0">
                  <c:v>体重 - 平均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'相関係数'!$B$5:$B$14</c:f>
              <c:numCache/>
            </c:numRef>
          </c:xVal>
          <c:yVal>
            <c:numRef>
              <c:f>'相関係数'!$C$5:$C$14</c:f>
              <c:numCache/>
            </c:numRef>
          </c:yVal>
          <c:smooth val="0"/>
        </c:ser>
        <c:axId val="43570047"/>
        <c:axId val="56586104"/>
      </c:scatterChart>
      <c:valAx>
        <c:axId val="43570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86104"/>
        <c:crosses val="autoZero"/>
        <c:crossBetween val="midCat"/>
        <c:dispUnits/>
      </c:valAx>
      <c:valAx>
        <c:axId val="56586104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5700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身長・体重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'相関係数'!$C$20</c:f>
              <c:strCache>
                <c:ptCount val="1"/>
                <c:pt idx="0">
                  <c:v>体重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'相関係数'!$B$21:$B$30</c:f>
              <c:numCache/>
            </c:numRef>
          </c:xVal>
          <c:yVal>
            <c:numRef>
              <c:f>'相関係数'!$C$21:$C$30</c:f>
              <c:numCache/>
            </c:numRef>
          </c:yVal>
          <c:smooth val="0"/>
        </c:ser>
        <c:axId val="39512889"/>
        <c:axId val="20071682"/>
      </c:scatterChart>
      <c:valAx>
        <c:axId val="39512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071682"/>
        <c:crosses val="autoZero"/>
        <c:crossBetween val="midCat"/>
        <c:dispUnits/>
      </c:valAx>
      <c:valAx>
        <c:axId val="200716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512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身長・体重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0.93175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'相関係数'!$C$36</c:f>
              <c:strCache>
                <c:ptCount val="1"/>
                <c:pt idx="0">
                  <c:v>体重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'相関係数'!$B$37:$B$46</c:f>
              <c:numCache/>
            </c:numRef>
          </c:xVal>
          <c:yVal>
            <c:numRef>
              <c:f>'相関係数'!$C$37:$C$46</c:f>
              <c:numCache>
                <c:ptCount val="10"/>
                <c:pt idx="0">
                  <c:v>52.60375436240455</c:v>
                </c:pt>
                <c:pt idx="1">
                  <c:v>38.560392876566766</c:v>
                </c:pt>
                <c:pt idx="2">
                  <c:v>79.47160390898603</c:v>
                </c:pt>
                <c:pt idx="3">
                  <c:v>37.78814440266147</c:v>
                </c:pt>
                <c:pt idx="4">
                  <c:v>86.2486578208549</c:v>
                </c:pt>
                <c:pt idx="5">
                  <c:v>89.52535735215604</c:v>
                </c:pt>
                <c:pt idx="6">
                  <c:v>67.80331187156456</c:v>
                </c:pt>
                <c:pt idx="7">
                  <c:v>84.14586467295908</c:v>
                </c:pt>
                <c:pt idx="8">
                  <c:v>47.37443257579534</c:v>
                </c:pt>
                <c:pt idx="9">
                  <c:v>62.10706241376144</c:v>
                </c:pt>
              </c:numCache>
            </c:numRef>
          </c:yVal>
          <c:smooth val="0"/>
        </c:ser>
        <c:axId val="46427411"/>
        <c:axId val="15193516"/>
      </c:scatterChart>
      <c:valAx>
        <c:axId val="46427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93516"/>
        <c:crosses val="autoZero"/>
        <c:crossBetween val="midCat"/>
        <c:dispUnits/>
      </c:valAx>
      <c:valAx>
        <c:axId val="151935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427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身長・体重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5"/>
          <c:w val="0.79375"/>
          <c:h val="0.8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'相関係数'!$C$70</c:f>
              <c:strCache>
                <c:ptCount val="1"/>
                <c:pt idx="0">
                  <c:v>体重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'相関係数'!$B$71:$B$72</c:f>
              <c:numCache/>
            </c:numRef>
          </c:xVal>
          <c:yVal>
            <c:numRef>
              <c:f>'相関係数'!$C$71:$C$72</c:f>
              <c:numCache>
                <c:ptCount val="2"/>
                <c:pt idx="0">
                  <c:v>57.721272472582186</c:v>
                </c:pt>
                <c:pt idx="1">
                  <c:v>72.5016129692113</c:v>
                </c:pt>
              </c:numCache>
            </c:numRef>
          </c:yVal>
          <c:smooth val="0"/>
        </c:ser>
        <c:axId val="2523917"/>
        <c:axId val="22715254"/>
      </c:scatterChart>
      <c:valAx>
        <c:axId val="2523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715254"/>
        <c:crosses val="autoZero"/>
        <c:crossBetween val="midCat"/>
        <c:dispUnits/>
      </c:valAx>
      <c:valAx>
        <c:axId val="227152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239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14</xdr:row>
      <xdr:rowOff>0</xdr:rowOff>
    </xdr:from>
    <xdr:to>
      <xdr:col>8</xdr:col>
      <xdr:colOff>523875</xdr:colOff>
      <xdr:row>22</xdr:row>
      <xdr:rowOff>114300</xdr:rowOff>
    </xdr:to>
    <xdr:graphicFrame>
      <xdr:nvGraphicFramePr>
        <xdr:cNvPr id="1" name="Chart 2"/>
        <xdr:cNvGraphicFramePr/>
      </xdr:nvGraphicFramePr>
      <xdr:xfrm>
        <a:off x="2381250" y="2514600"/>
        <a:ext cx="2476500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4</xdr:row>
      <xdr:rowOff>47625</xdr:rowOff>
    </xdr:from>
    <xdr:to>
      <xdr:col>8</xdr:col>
      <xdr:colOff>523875</xdr:colOff>
      <xdr:row>12</xdr:row>
      <xdr:rowOff>142875</xdr:rowOff>
    </xdr:to>
    <xdr:graphicFrame>
      <xdr:nvGraphicFramePr>
        <xdr:cNvPr id="2" name="Chart 3"/>
        <xdr:cNvGraphicFramePr/>
      </xdr:nvGraphicFramePr>
      <xdr:xfrm>
        <a:off x="2381250" y="847725"/>
        <a:ext cx="247650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</xdr:row>
      <xdr:rowOff>28575</xdr:rowOff>
    </xdr:from>
    <xdr:to>
      <xdr:col>11</xdr:col>
      <xdr:colOff>142875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5200650" y="609600"/>
        <a:ext cx="25527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17</xdr:row>
      <xdr:rowOff>85725</xdr:rowOff>
    </xdr:from>
    <xdr:to>
      <xdr:col>11</xdr:col>
      <xdr:colOff>133350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5210175" y="3067050"/>
        <a:ext cx="25336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161925</xdr:colOff>
      <xdr:row>33</xdr:row>
      <xdr:rowOff>152400</xdr:rowOff>
    </xdr:from>
    <xdr:to>
      <xdr:col>11</xdr:col>
      <xdr:colOff>219075</xdr:colOff>
      <xdr:row>48</xdr:row>
      <xdr:rowOff>152400</xdr:rowOff>
    </xdr:to>
    <xdr:graphicFrame>
      <xdr:nvGraphicFramePr>
        <xdr:cNvPr id="3" name="Chart 3"/>
        <xdr:cNvGraphicFramePr/>
      </xdr:nvGraphicFramePr>
      <xdr:xfrm>
        <a:off x="5219700" y="5876925"/>
        <a:ext cx="26098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85725</xdr:colOff>
      <xdr:row>67</xdr:row>
      <xdr:rowOff>247650</xdr:rowOff>
    </xdr:from>
    <xdr:to>
      <xdr:col>11</xdr:col>
      <xdr:colOff>123825</xdr:colOff>
      <xdr:row>82</xdr:row>
      <xdr:rowOff>85725</xdr:rowOff>
    </xdr:to>
    <xdr:graphicFrame>
      <xdr:nvGraphicFramePr>
        <xdr:cNvPr id="4" name="Chart 5"/>
        <xdr:cNvGraphicFramePr/>
      </xdr:nvGraphicFramePr>
      <xdr:xfrm>
        <a:off x="5143500" y="11801475"/>
        <a:ext cx="25908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zoomScale="150" zoomScaleNormal="150" workbookViewId="0" topLeftCell="A1">
      <selection activeCell="B50" sqref="B50"/>
    </sheetView>
  </sheetViews>
  <sheetFormatPr defaultColWidth="9.00390625" defaultRowHeight="13.5"/>
  <cols>
    <col min="1" max="1" width="1.00390625" style="0" customWidth="1"/>
    <col min="2" max="2" width="8.875" style="0" customWidth="1"/>
    <col min="3" max="3" width="6.625" style="0" customWidth="1"/>
    <col min="4" max="4" width="5.375" style="0" customWidth="1"/>
    <col min="5" max="5" width="8.00390625" style="0" customWidth="1"/>
  </cols>
  <sheetData>
    <row r="1" ht="22.5" customHeight="1">
      <c r="B1" s="22" t="s">
        <v>24</v>
      </c>
    </row>
    <row r="2" spans="2:4" ht="13.5">
      <c r="B2" s="15" t="s">
        <v>16</v>
      </c>
      <c r="C2" s="16">
        <v>100</v>
      </c>
      <c r="D2" t="s">
        <v>26</v>
      </c>
    </row>
    <row r="3" spans="2:3" ht="13.5">
      <c r="B3" s="39"/>
      <c r="C3" s="40"/>
    </row>
    <row r="4" spans="4:6" ht="13.5">
      <c r="D4" s="41" t="s">
        <v>27</v>
      </c>
      <c r="F4" t="s">
        <v>28</v>
      </c>
    </row>
    <row r="5" spans="3:5" ht="13.5">
      <c r="C5" s="17" t="s">
        <v>18</v>
      </c>
      <c r="D5" s="4" t="s">
        <v>15</v>
      </c>
      <c r="E5" s="4" t="s">
        <v>17</v>
      </c>
    </row>
    <row r="6" spans="3:5" ht="13.5">
      <c r="C6" s="18">
        <v>103</v>
      </c>
      <c r="D6" s="12">
        <f>C6-C$2</f>
        <v>3</v>
      </c>
      <c r="E6" s="12">
        <f>D6^2</f>
        <v>9</v>
      </c>
    </row>
    <row r="7" spans="3:5" ht="13.5">
      <c r="C7" s="19">
        <v>103</v>
      </c>
      <c r="D7" s="13">
        <f>C7-C$2</f>
        <v>3</v>
      </c>
      <c r="E7" s="13">
        <f>D7^2</f>
        <v>9</v>
      </c>
    </row>
    <row r="8" spans="3:5" ht="13.5">
      <c r="C8" s="19">
        <v>97</v>
      </c>
      <c r="D8" s="13">
        <f>C8-C$2</f>
        <v>-3</v>
      </c>
      <c r="E8" s="13">
        <f>D8^2</f>
        <v>9</v>
      </c>
    </row>
    <row r="9" spans="3:5" ht="13.5">
      <c r="C9" s="19">
        <v>99</v>
      </c>
      <c r="D9" s="13">
        <f>C9-C$2</f>
        <v>-1</v>
      </c>
      <c r="E9" s="13">
        <f>D9^2</f>
        <v>1</v>
      </c>
    </row>
    <row r="10" spans="3:5" ht="13.5">
      <c r="C10" s="20">
        <v>98</v>
      </c>
      <c r="D10" s="14">
        <f>C10-C$2</f>
        <v>-2</v>
      </c>
      <c r="E10" s="14">
        <f>D10^2</f>
        <v>4</v>
      </c>
    </row>
    <row r="11" spans="2:5" ht="13.5">
      <c r="B11" s="4" t="s">
        <v>14</v>
      </c>
      <c r="C11">
        <f>AVERAGE(C6:C10)</f>
        <v>100</v>
      </c>
      <c r="D11">
        <f>AVERAGE(D6:D10)</f>
        <v>0</v>
      </c>
      <c r="E11" s="26">
        <f>AVERAGE(E6:E10)</f>
        <v>6.4</v>
      </c>
    </row>
    <row r="12" spans="2:5" ht="13.5">
      <c r="B12" s="23"/>
      <c r="C12" s="24" t="s">
        <v>20</v>
      </c>
      <c r="D12" s="27">
        <f>SQRT(E11)</f>
        <v>2.5298221281347035</v>
      </c>
      <c r="E12" s="28" t="s">
        <v>21</v>
      </c>
    </row>
    <row r="13" spans="4:5" ht="13.5">
      <c r="D13" s="4"/>
      <c r="E13" s="10"/>
    </row>
    <row r="14" spans="4:5" ht="13.5">
      <c r="D14" s="4"/>
      <c r="E14" s="10"/>
    </row>
    <row r="15" spans="3:5" ht="13.5">
      <c r="C15" s="17" t="s">
        <v>19</v>
      </c>
      <c r="D15" s="4" t="s">
        <v>15</v>
      </c>
      <c r="E15" s="4" t="s">
        <v>17</v>
      </c>
    </row>
    <row r="16" spans="3:5" ht="13.5">
      <c r="C16" s="21">
        <v>104</v>
      </c>
      <c r="D16" s="12">
        <f>C16-C$2</f>
        <v>4</v>
      </c>
      <c r="E16" s="12">
        <f>D16^2</f>
        <v>16</v>
      </c>
    </row>
    <row r="17" spans="3:5" ht="13.5">
      <c r="C17" s="19">
        <v>101</v>
      </c>
      <c r="D17" s="13">
        <f>C17-C$2</f>
        <v>1</v>
      </c>
      <c r="E17" s="13">
        <f>D17^2</f>
        <v>1</v>
      </c>
    </row>
    <row r="18" spans="3:5" ht="13.5">
      <c r="C18" s="19">
        <v>96</v>
      </c>
      <c r="D18" s="13">
        <f>C18-C$2</f>
        <v>-4</v>
      </c>
      <c r="E18" s="13">
        <f>D18^2</f>
        <v>16</v>
      </c>
    </row>
    <row r="19" spans="3:5" ht="13.5">
      <c r="C19" s="19">
        <v>100</v>
      </c>
      <c r="D19" s="13">
        <f>C19-C$2</f>
        <v>0</v>
      </c>
      <c r="E19" s="13">
        <f>D19^2</f>
        <v>0</v>
      </c>
    </row>
    <row r="20" spans="3:5" ht="13.5">
      <c r="C20" s="20">
        <v>99</v>
      </c>
      <c r="D20" s="14">
        <f>C20-C$2</f>
        <v>-1</v>
      </c>
      <c r="E20" s="14">
        <f>D20^2</f>
        <v>1</v>
      </c>
    </row>
    <row r="21" spans="2:5" ht="13.5">
      <c r="B21" s="4" t="s">
        <v>14</v>
      </c>
      <c r="C21">
        <f>AVERAGE(C16:C20)</f>
        <v>100</v>
      </c>
      <c r="D21">
        <f>AVERAGE(D16:D20)</f>
        <v>0</v>
      </c>
      <c r="E21" s="26">
        <f>AVERAGE(E16:E20)</f>
        <v>6.8</v>
      </c>
    </row>
    <row r="22" spans="2:5" ht="13.5">
      <c r="B22" s="23"/>
      <c r="C22" s="24" t="s">
        <v>20</v>
      </c>
      <c r="D22" s="25">
        <f>SQRT(E21)</f>
        <v>2.6076809620810595</v>
      </c>
      <c r="E22" s="28" t="s">
        <v>21</v>
      </c>
    </row>
    <row r="24" ht="14.25" thickBot="1"/>
    <row r="25" spans="2:8" ht="13.5">
      <c r="B25" s="29" t="s">
        <v>23</v>
      </c>
      <c r="C25" s="30"/>
      <c r="D25" s="30"/>
      <c r="E25" s="30"/>
      <c r="F25" s="30"/>
      <c r="G25" s="30"/>
      <c r="H25" s="31"/>
    </row>
    <row r="26" spans="2:8" ht="13.5">
      <c r="B26" s="32" t="s">
        <v>22</v>
      </c>
      <c r="C26" s="33"/>
      <c r="D26" s="33"/>
      <c r="E26" s="33"/>
      <c r="F26" s="33"/>
      <c r="G26" s="33"/>
      <c r="H26" s="34"/>
    </row>
    <row r="27" spans="2:8" ht="13.5">
      <c r="B27" s="32" t="s">
        <v>25</v>
      </c>
      <c r="C27" s="35"/>
      <c r="D27" s="35"/>
      <c r="E27" s="35"/>
      <c r="F27" s="35"/>
      <c r="G27" s="35"/>
      <c r="H27" s="34"/>
    </row>
    <row r="28" spans="2:8" ht="14.25" thickBot="1">
      <c r="B28" s="36" t="s">
        <v>29</v>
      </c>
      <c r="C28" s="37"/>
      <c r="D28" s="37"/>
      <c r="E28" s="37"/>
      <c r="F28" s="37"/>
      <c r="G28" s="37"/>
      <c r="H28" s="38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A100" sqref="A100"/>
    </sheetView>
  </sheetViews>
  <sheetFormatPr defaultColWidth="9.00390625" defaultRowHeight="13.5"/>
  <cols>
    <col min="1" max="1" width="5.50390625" style="0" customWidth="1"/>
    <col min="2" max="3" width="5.875" style="0" customWidth="1"/>
    <col min="4" max="4" width="11.125" style="0" customWidth="1"/>
    <col min="5" max="5" width="11.00390625" style="0" customWidth="1"/>
    <col min="10" max="10" width="10.25390625" style="0" customWidth="1"/>
    <col min="11" max="11" width="14.25390625" style="0" customWidth="1"/>
    <col min="12" max="12" width="12.50390625" style="0" bestFit="1" customWidth="1"/>
  </cols>
  <sheetData>
    <row r="1" ht="18.75">
      <c r="B1" s="11" t="s">
        <v>10</v>
      </c>
    </row>
    <row r="3" spans="2:8" ht="13.5">
      <c r="B3" s="84" t="s">
        <v>33</v>
      </c>
      <c r="C3" s="85"/>
      <c r="D3" s="84" t="s">
        <v>15</v>
      </c>
      <c r="E3" s="85"/>
      <c r="F3" s="84" t="s">
        <v>17</v>
      </c>
      <c r="G3" s="85"/>
      <c r="H3" s="53" t="s">
        <v>34</v>
      </c>
    </row>
    <row r="4" spans="2:8" ht="13.5">
      <c r="B4" s="44" t="s">
        <v>4</v>
      </c>
      <c r="C4" s="48" t="s">
        <v>5</v>
      </c>
      <c r="D4" s="45" t="s">
        <v>6</v>
      </c>
      <c r="E4" s="48" t="s">
        <v>7</v>
      </c>
      <c r="F4" s="46" t="s">
        <v>8</v>
      </c>
      <c r="G4" s="48" t="s">
        <v>9</v>
      </c>
      <c r="H4" s="47" t="s">
        <v>32</v>
      </c>
    </row>
    <row r="5" spans="2:8" ht="13.5">
      <c r="B5" s="42">
        <v>167</v>
      </c>
      <c r="C5" s="13">
        <v>60</v>
      </c>
      <c r="D5" s="35">
        <f>B5-B$15</f>
        <v>1.5999999999999943</v>
      </c>
      <c r="E5" s="13">
        <f>C5-C$15</f>
        <v>1.7999999999999972</v>
      </c>
      <c r="F5" s="35">
        <f>D5^2</f>
        <v>2.559999999999982</v>
      </c>
      <c r="G5" s="13">
        <f>E5^2</f>
        <v>3.2399999999999896</v>
      </c>
      <c r="H5" s="43">
        <f>D5*E5</f>
        <v>2.8799999999999852</v>
      </c>
    </row>
    <row r="6" spans="2:8" ht="13.5">
      <c r="B6" s="42">
        <v>150</v>
      </c>
      <c r="C6" s="13">
        <v>49</v>
      </c>
      <c r="D6" s="35">
        <f aca="true" t="shared" si="0" ref="D6:E14">B6-B$15</f>
        <v>-15.400000000000006</v>
      </c>
      <c r="E6" s="13">
        <f t="shared" si="0"/>
        <v>-9.200000000000003</v>
      </c>
      <c r="F6" s="35">
        <f aca="true" t="shared" si="1" ref="F6:G14">D6^2</f>
        <v>237.16000000000017</v>
      </c>
      <c r="G6" s="13">
        <f t="shared" si="1"/>
        <v>84.64000000000006</v>
      </c>
      <c r="H6" s="43">
        <f aca="true" t="shared" si="2" ref="H6:H14">D6*E6</f>
        <v>141.6800000000001</v>
      </c>
    </row>
    <row r="7" spans="2:8" ht="13.5">
      <c r="B7" s="42">
        <v>180</v>
      </c>
      <c r="C7" s="13">
        <v>70</v>
      </c>
      <c r="D7" s="35">
        <f t="shared" si="0"/>
        <v>14.599999999999994</v>
      </c>
      <c r="E7" s="13">
        <f t="shared" si="0"/>
        <v>11.799999999999997</v>
      </c>
      <c r="F7" s="35">
        <f t="shared" si="1"/>
        <v>213.15999999999983</v>
      </c>
      <c r="G7" s="13">
        <f t="shared" si="1"/>
        <v>139.23999999999992</v>
      </c>
      <c r="H7" s="43">
        <f t="shared" si="2"/>
        <v>172.2799999999999</v>
      </c>
    </row>
    <row r="8" spans="2:8" ht="13.5">
      <c r="B8" s="42">
        <v>177</v>
      </c>
      <c r="C8" s="13">
        <v>68</v>
      </c>
      <c r="D8" s="35">
        <f t="shared" si="0"/>
        <v>11.599999999999994</v>
      </c>
      <c r="E8" s="13">
        <f t="shared" si="0"/>
        <v>9.799999999999997</v>
      </c>
      <c r="F8" s="35">
        <f t="shared" si="1"/>
        <v>134.55999999999986</v>
      </c>
      <c r="G8" s="13">
        <f t="shared" si="1"/>
        <v>96.03999999999995</v>
      </c>
      <c r="H8" s="43">
        <f t="shared" si="2"/>
        <v>113.67999999999991</v>
      </c>
    </row>
    <row r="9" spans="2:8" ht="13.5">
      <c r="B9" s="42">
        <v>169</v>
      </c>
      <c r="C9" s="13">
        <v>70</v>
      </c>
      <c r="D9" s="35">
        <f t="shared" si="0"/>
        <v>3.5999999999999943</v>
      </c>
      <c r="E9" s="13">
        <f t="shared" si="0"/>
        <v>11.799999999999997</v>
      </c>
      <c r="F9" s="35">
        <f t="shared" si="1"/>
        <v>12.959999999999958</v>
      </c>
      <c r="G9" s="13">
        <f t="shared" si="1"/>
        <v>139.23999999999992</v>
      </c>
      <c r="H9" s="43">
        <f t="shared" si="2"/>
        <v>42.479999999999926</v>
      </c>
    </row>
    <row r="10" spans="2:8" ht="13.5">
      <c r="B10" s="42">
        <v>166</v>
      </c>
      <c r="C10" s="13">
        <v>56</v>
      </c>
      <c r="D10" s="35">
        <f t="shared" si="0"/>
        <v>0.5999999999999943</v>
      </c>
      <c r="E10" s="13">
        <f t="shared" si="0"/>
        <v>-2.200000000000003</v>
      </c>
      <c r="F10" s="35">
        <f t="shared" si="1"/>
        <v>0.35999999999999316</v>
      </c>
      <c r="G10" s="13">
        <f t="shared" si="1"/>
        <v>4.840000000000012</v>
      </c>
      <c r="H10" s="43">
        <f t="shared" si="2"/>
        <v>-1.3199999999999892</v>
      </c>
    </row>
    <row r="11" spans="2:8" ht="13.5">
      <c r="B11" s="42">
        <v>158</v>
      </c>
      <c r="C11" s="13">
        <v>48</v>
      </c>
      <c r="D11" s="35">
        <f t="shared" si="0"/>
        <v>-7.400000000000006</v>
      </c>
      <c r="E11" s="13">
        <f t="shared" si="0"/>
        <v>-10.200000000000003</v>
      </c>
      <c r="F11" s="35">
        <f t="shared" si="1"/>
        <v>54.76000000000008</v>
      </c>
      <c r="G11" s="13">
        <f t="shared" si="1"/>
        <v>104.04000000000006</v>
      </c>
      <c r="H11" s="43">
        <f t="shared" si="2"/>
        <v>75.48000000000008</v>
      </c>
    </row>
    <row r="12" spans="2:8" ht="13.5">
      <c r="B12" s="42">
        <v>155</v>
      </c>
      <c r="C12" s="13">
        <v>45</v>
      </c>
      <c r="D12" s="35">
        <f t="shared" si="0"/>
        <v>-10.400000000000006</v>
      </c>
      <c r="E12" s="13">
        <f t="shared" si="0"/>
        <v>-13.200000000000003</v>
      </c>
      <c r="F12" s="35">
        <f t="shared" si="1"/>
        <v>108.16000000000012</v>
      </c>
      <c r="G12" s="13">
        <f t="shared" si="1"/>
        <v>174.24000000000007</v>
      </c>
      <c r="H12" s="43">
        <f t="shared" si="2"/>
        <v>137.28000000000011</v>
      </c>
    </row>
    <row r="13" spans="2:8" ht="13.5">
      <c r="B13" s="42">
        <v>162</v>
      </c>
      <c r="C13" s="13">
        <v>52</v>
      </c>
      <c r="D13" s="35">
        <f t="shared" si="0"/>
        <v>-3.4000000000000057</v>
      </c>
      <c r="E13" s="13">
        <f t="shared" si="0"/>
        <v>-6.200000000000003</v>
      </c>
      <c r="F13" s="35">
        <f t="shared" si="1"/>
        <v>11.560000000000038</v>
      </c>
      <c r="G13" s="13">
        <f t="shared" si="1"/>
        <v>38.44000000000003</v>
      </c>
      <c r="H13" s="43">
        <f t="shared" si="2"/>
        <v>21.080000000000044</v>
      </c>
    </row>
    <row r="14" spans="2:8" ht="13.5">
      <c r="B14" s="42">
        <v>170</v>
      </c>
      <c r="C14" s="13">
        <v>64</v>
      </c>
      <c r="D14" s="35">
        <f t="shared" si="0"/>
        <v>4.599999999999994</v>
      </c>
      <c r="E14" s="13">
        <f t="shared" si="0"/>
        <v>5.799999999999997</v>
      </c>
      <c r="F14" s="35">
        <f t="shared" si="1"/>
        <v>21.159999999999947</v>
      </c>
      <c r="G14" s="13">
        <f t="shared" si="1"/>
        <v>33.639999999999965</v>
      </c>
      <c r="H14" s="43">
        <f t="shared" si="2"/>
        <v>26.679999999999954</v>
      </c>
    </row>
    <row r="15" spans="1:8" ht="13.5">
      <c r="A15" s="4" t="s">
        <v>35</v>
      </c>
      <c r="B15" s="51">
        <f aca="true" t="shared" si="3" ref="B15:H15">AVERAGE(B5:B14)</f>
        <v>165.4</v>
      </c>
      <c r="C15" s="52">
        <f t="shared" si="3"/>
        <v>58.2</v>
      </c>
      <c r="D15" s="54">
        <f t="shared" si="3"/>
        <v>-5.684341886080802E-15</v>
      </c>
      <c r="E15" s="49">
        <f t="shared" si="3"/>
        <v>-2.842170943040401E-15</v>
      </c>
      <c r="F15" s="64">
        <f t="shared" si="3"/>
        <v>79.64</v>
      </c>
      <c r="G15" s="65">
        <f t="shared" si="3"/>
        <v>81.76</v>
      </c>
      <c r="H15" s="66">
        <f t="shared" si="3"/>
        <v>73.22</v>
      </c>
    </row>
    <row r="16" spans="5:8" ht="13.5">
      <c r="E16" s="4" t="s">
        <v>31</v>
      </c>
      <c r="F16" s="67">
        <f>SQRT(F15)</f>
        <v>8.924124606929242</v>
      </c>
      <c r="G16" s="65">
        <f>SQRT(G15)</f>
        <v>9.042123644365853</v>
      </c>
      <c r="H16" s="82">
        <f>H15/(F16*G16)</f>
        <v>0.907389307822775</v>
      </c>
    </row>
    <row r="17" ht="13.5">
      <c r="H17" s="77" t="s">
        <v>10</v>
      </c>
    </row>
    <row r="19" spans="2:8" ht="13.5">
      <c r="B19" s="84" t="s">
        <v>33</v>
      </c>
      <c r="C19" s="85"/>
      <c r="D19" s="84" t="s">
        <v>15</v>
      </c>
      <c r="E19" s="85"/>
      <c r="F19" s="84" t="s">
        <v>17</v>
      </c>
      <c r="G19" s="85"/>
      <c r="H19" s="53" t="s">
        <v>34</v>
      </c>
    </row>
    <row r="20" spans="2:8" ht="13.5">
      <c r="B20" s="44" t="s">
        <v>4</v>
      </c>
      <c r="C20" s="48" t="s">
        <v>5</v>
      </c>
      <c r="D20" s="45" t="s">
        <v>6</v>
      </c>
      <c r="E20" s="48" t="s">
        <v>7</v>
      </c>
      <c r="F20" s="46" t="s">
        <v>8</v>
      </c>
      <c r="G20" s="48" t="s">
        <v>9</v>
      </c>
      <c r="H20" s="47" t="s">
        <v>32</v>
      </c>
    </row>
    <row r="21" spans="2:8" ht="13.5">
      <c r="B21" s="42">
        <v>167</v>
      </c>
      <c r="C21" s="13">
        <v>59</v>
      </c>
      <c r="D21" s="35">
        <f>B21-B$31</f>
        <v>1.5999999999999943</v>
      </c>
      <c r="E21" s="13">
        <f>C21-C$31</f>
        <v>8.5</v>
      </c>
      <c r="F21" s="62">
        <f>D21^2</f>
        <v>2.559999999999982</v>
      </c>
      <c r="G21" s="63">
        <f>E21^2</f>
        <v>72.25</v>
      </c>
      <c r="H21" s="68">
        <f>D21*E21</f>
        <v>13.599999999999952</v>
      </c>
    </row>
    <row r="22" spans="2:8" ht="13.5">
      <c r="B22" s="42">
        <v>150</v>
      </c>
      <c r="C22" s="13">
        <v>80</v>
      </c>
      <c r="D22" s="35">
        <f aca="true" t="shared" si="4" ref="D22:E30">B22-B$31</f>
        <v>-15.400000000000006</v>
      </c>
      <c r="E22" s="13">
        <f t="shared" si="4"/>
        <v>29.5</v>
      </c>
      <c r="F22" s="62">
        <f aca="true" t="shared" si="5" ref="F22:F30">D22^2</f>
        <v>237.16000000000017</v>
      </c>
      <c r="G22" s="63">
        <f aca="true" t="shared" si="6" ref="G22:G30">E22^2</f>
        <v>870.25</v>
      </c>
      <c r="H22" s="68">
        <f aca="true" t="shared" si="7" ref="H22:H30">D22*E22</f>
        <v>-454.3000000000002</v>
      </c>
    </row>
    <row r="23" spans="2:8" ht="13.5">
      <c r="B23" s="42">
        <v>180</v>
      </c>
      <c r="C23" s="13">
        <v>40</v>
      </c>
      <c r="D23" s="35">
        <f t="shared" si="4"/>
        <v>14.599999999999994</v>
      </c>
      <c r="E23" s="13">
        <f t="shared" si="4"/>
        <v>-10.5</v>
      </c>
      <c r="F23" s="62">
        <f t="shared" si="5"/>
        <v>213.15999999999983</v>
      </c>
      <c r="G23" s="63">
        <f t="shared" si="6"/>
        <v>110.25</v>
      </c>
      <c r="H23" s="68">
        <f t="shared" si="7"/>
        <v>-153.29999999999995</v>
      </c>
    </row>
    <row r="24" spans="2:8" ht="13.5">
      <c r="B24" s="42">
        <v>177</v>
      </c>
      <c r="C24" s="13">
        <v>20</v>
      </c>
      <c r="D24" s="35">
        <f t="shared" si="4"/>
        <v>11.599999999999994</v>
      </c>
      <c r="E24" s="13">
        <f t="shared" si="4"/>
        <v>-30.5</v>
      </c>
      <c r="F24" s="62">
        <f t="shared" si="5"/>
        <v>134.55999999999986</v>
      </c>
      <c r="G24" s="63">
        <f t="shared" si="6"/>
        <v>930.25</v>
      </c>
      <c r="H24" s="68">
        <f t="shared" si="7"/>
        <v>-353.79999999999984</v>
      </c>
    </row>
    <row r="25" spans="2:8" ht="13.5">
      <c r="B25" s="42">
        <v>169</v>
      </c>
      <c r="C25" s="13">
        <v>55</v>
      </c>
      <c r="D25" s="35">
        <f t="shared" si="4"/>
        <v>3.5999999999999943</v>
      </c>
      <c r="E25" s="13">
        <f t="shared" si="4"/>
        <v>4.5</v>
      </c>
      <c r="F25" s="62">
        <f t="shared" si="5"/>
        <v>12.959999999999958</v>
      </c>
      <c r="G25" s="63">
        <f t="shared" si="6"/>
        <v>20.25</v>
      </c>
      <c r="H25" s="68">
        <f t="shared" si="7"/>
        <v>16.199999999999974</v>
      </c>
    </row>
    <row r="26" spans="2:8" ht="13.5">
      <c r="B26" s="42">
        <v>166</v>
      </c>
      <c r="C26" s="13">
        <v>30</v>
      </c>
      <c r="D26" s="35">
        <f t="shared" si="4"/>
        <v>0.5999999999999943</v>
      </c>
      <c r="E26" s="13">
        <f t="shared" si="4"/>
        <v>-20.5</v>
      </c>
      <c r="F26" s="62">
        <f t="shared" si="5"/>
        <v>0.35999999999999316</v>
      </c>
      <c r="G26" s="63">
        <f t="shared" si="6"/>
        <v>420.25</v>
      </c>
      <c r="H26" s="68">
        <f t="shared" si="7"/>
        <v>-12.299999999999883</v>
      </c>
    </row>
    <row r="27" spans="2:8" ht="13.5">
      <c r="B27" s="42">
        <v>158</v>
      </c>
      <c r="C27" s="13">
        <v>70</v>
      </c>
      <c r="D27" s="35">
        <f t="shared" si="4"/>
        <v>-7.400000000000006</v>
      </c>
      <c r="E27" s="13">
        <f t="shared" si="4"/>
        <v>19.5</v>
      </c>
      <c r="F27" s="62">
        <f t="shared" si="5"/>
        <v>54.76000000000008</v>
      </c>
      <c r="G27" s="63">
        <f t="shared" si="6"/>
        <v>380.25</v>
      </c>
      <c r="H27" s="68">
        <f t="shared" si="7"/>
        <v>-144.30000000000013</v>
      </c>
    </row>
    <row r="28" spans="2:8" ht="13.5">
      <c r="B28" s="42">
        <v>155</v>
      </c>
      <c r="C28" s="13">
        <v>83</v>
      </c>
      <c r="D28" s="35">
        <f t="shared" si="4"/>
        <v>-10.400000000000006</v>
      </c>
      <c r="E28" s="13">
        <f t="shared" si="4"/>
        <v>32.5</v>
      </c>
      <c r="F28" s="62">
        <f t="shared" si="5"/>
        <v>108.16000000000012</v>
      </c>
      <c r="G28" s="63">
        <f t="shared" si="6"/>
        <v>1056.25</v>
      </c>
      <c r="H28" s="68">
        <f t="shared" si="7"/>
        <v>-338.00000000000017</v>
      </c>
    </row>
    <row r="29" spans="2:8" ht="13.5">
      <c r="B29" s="42">
        <v>162</v>
      </c>
      <c r="C29" s="13">
        <v>35</v>
      </c>
      <c r="D29" s="35">
        <f t="shared" si="4"/>
        <v>-3.4000000000000057</v>
      </c>
      <c r="E29" s="13">
        <f t="shared" si="4"/>
        <v>-15.5</v>
      </c>
      <c r="F29" s="62">
        <f t="shared" si="5"/>
        <v>11.560000000000038</v>
      </c>
      <c r="G29" s="63">
        <f t="shared" si="6"/>
        <v>240.25</v>
      </c>
      <c r="H29" s="68">
        <f t="shared" si="7"/>
        <v>52.70000000000009</v>
      </c>
    </row>
    <row r="30" spans="2:8" ht="13.5">
      <c r="B30" s="42">
        <v>170</v>
      </c>
      <c r="C30" s="13">
        <v>33</v>
      </c>
      <c r="D30" s="35">
        <f t="shared" si="4"/>
        <v>4.599999999999994</v>
      </c>
      <c r="E30" s="13">
        <f t="shared" si="4"/>
        <v>-17.5</v>
      </c>
      <c r="F30" s="62">
        <f t="shared" si="5"/>
        <v>21.159999999999947</v>
      </c>
      <c r="G30" s="63">
        <f t="shared" si="6"/>
        <v>306.25</v>
      </c>
      <c r="H30" s="68">
        <f t="shared" si="7"/>
        <v>-80.4999999999999</v>
      </c>
    </row>
    <row r="31" spans="1:8" ht="13.5">
      <c r="A31" s="4" t="s">
        <v>35</v>
      </c>
      <c r="B31" s="51">
        <f aca="true" t="shared" si="8" ref="B31:H31">AVERAGE(B21:B30)</f>
        <v>165.4</v>
      </c>
      <c r="C31" s="52">
        <f t="shared" si="8"/>
        <v>50.5</v>
      </c>
      <c r="D31" s="54">
        <f t="shared" si="8"/>
        <v>-5.684341886080802E-15</v>
      </c>
      <c r="E31" s="49">
        <f t="shared" si="8"/>
        <v>0</v>
      </c>
      <c r="F31" s="69">
        <f t="shared" si="8"/>
        <v>79.64</v>
      </c>
      <c r="G31" s="70">
        <f t="shared" si="8"/>
        <v>440.65</v>
      </c>
      <c r="H31" s="50">
        <f t="shared" si="8"/>
        <v>-145.40000000000003</v>
      </c>
    </row>
    <row r="32" spans="5:8" ht="13.5">
      <c r="E32" s="4" t="s">
        <v>31</v>
      </c>
      <c r="F32" s="71">
        <f>SQRT(F31)</f>
        <v>8.924124606929242</v>
      </c>
      <c r="G32" s="70">
        <f>SQRT(G31)</f>
        <v>20.99166501257106</v>
      </c>
      <c r="H32" s="80">
        <f>H31/(F32*G32)</f>
        <v>-0.7761611372411896</v>
      </c>
    </row>
    <row r="33" ht="13.5">
      <c r="H33" s="77" t="s">
        <v>10</v>
      </c>
    </row>
    <row r="35" spans="2:8" ht="13.5">
      <c r="B35" s="84" t="s">
        <v>33</v>
      </c>
      <c r="C35" s="85"/>
      <c r="D35" s="84" t="s">
        <v>15</v>
      </c>
      <c r="E35" s="85"/>
      <c r="F35" s="84" t="s">
        <v>17</v>
      </c>
      <c r="G35" s="85"/>
      <c r="H35" s="53" t="s">
        <v>34</v>
      </c>
    </row>
    <row r="36" spans="2:8" ht="13.5">
      <c r="B36" s="44" t="s">
        <v>4</v>
      </c>
      <c r="C36" s="48" t="s">
        <v>5</v>
      </c>
      <c r="D36" s="45" t="s">
        <v>6</v>
      </c>
      <c r="E36" s="48" t="s">
        <v>7</v>
      </c>
      <c r="F36" s="46" t="s">
        <v>8</v>
      </c>
      <c r="G36" s="48" t="s">
        <v>9</v>
      </c>
      <c r="H36" s="47" t="s">
        <v>32</v>
      </c>
    </row>
    <row r="37" spans="2:8" ht="13.5">
      <c r="B37" s="56">
        <v>167</v>
      </c>
      <c r="C37" s="58">
        <f ca="1">RAND()*60+30</f>
        <v>36.93857829992474</v>
      </c>
      <c r="D37" s="57">
        <f>B37-B$47</f>
        <v>1.5999999999999943</v>
      </c>
      <c r="E37" s="58">
        <f>C37-C$47</f>
        <v>-23.117213796595493</v>
      </c>
      <c r="F37" s="60">
        <f>D37^2</f>
        <v>2.559999999999982</v>
      </c>
      <c r="G37" s="61">
        <f>E37^2</f>
        <v>534.405573717505</v>
      </c>
      <c r="H37" s="72">
        <f>D37*E37</f>
        <v>-36.98754207455266</v>
      </c>
    </row>
    <row r="38" spans="2:8" ht="13.5">
      <c r="B38" s="42">
        <v>150</v>
      </c>
      <c r="C38" s="59">
        <f aca="true" ca="1" t="shared" si="9" ref="C38:C46">RAND()*60+30</f>
        <v>71.6672957644179</v>
      </c>
      <c r="D38" s="35">
        <f aca="true" t="shared" si="10" ref="D38:E46">B38-B$47</f>
        <v>-15.400000000000006</v>
      </c>
      <c r="E38" s="59">
        <f t="shared" si="10"/>
        <v>11.611503667897665</v>
      </c>
      <c r="F38" s="62">
        <f aca="true" t="shared" si="11" ref="F38:F46">D38^2</f>
        <v>237.16000000000017</v>
      </c>
      <c r="G38" s="63">
        <f aca="true" t="shared" si="12" ref="G38:G46">E38^2</f>
        <v>134.82701742960094</v>
      </c>
      <c r="H38" s="68">
        <f aca="true" t="shared" si="13" ref="H38:H46">D38*E38</f>
        <v>-178.8171564856241</v>
      </c>
    </row>
    <row r="39" spans="2:8" ht="13.5">
      <c r="B39" s="42">
        <v>180</v>
      </c>
      <c r="C39" s="59">
        <f ca="1" t="shared" si="9"/>
        <v>51.532891295076304</v>
      </c>
      <c r="D39" s="35">
        <f t="shared" si="10"/>
        <v>14.599999999999994</v>
      </c>
      <c r="E39" s="59">
        <f t="shared" si="10"/>
        <v>-8.522900801443932</v>
      </c>
      <c r="F39" s="62">
        <f t="shared" si="11"/>
        <v>213.15999999999983</v>
      </c>
      <c r="G39" s="63">
        <f t="shared" si="12"/>
        <v>72.6398380712536</v>
      </c>
      <c r="H39" s="68">
        <f t="shared" si="13"/>
        <v>-124.43435170108135</v>
      </c>
    </row>
    <row r="40" spans="2:8" ht="13.5">
      <c r="B40" s="42">
        <v>177</v>
      </c>
      <c r="C40" s="59">
        <f ca="1" t="shared" si="9"/>
        <v>42.23948400534104</v>
      </c>
      <c r="D40" s="35">
        <f t="shared" si="10"/>
        <v>11.599999999999994</v>
      </c>
      <c r="E40" s="59">
        <f t="shared" si="10"/>
        <v>-17.816308091179195</v>
      </c>
      <c r="F40" s="62">
        <f t="shared" si="11"/>
        <v>134.55999999999986</v>
      </c>
      <c r="G40" s="63">
        <f t="shared" si="12"/>
        <v>317.42083399981726</v>
      </c>
      <c r="H40" s="68">
        <f t="shared" si="13"/>
        <v>-206.66917385767857</v>
      </c>
    </row>
    <row r="41" spans="2:8" ht="13.5">
      <c r="B41" s="42">
        <v>169</v>
      </c>
      <c r="C41" s="59">
        <f ca="1" t="shared" si="9"/>
        <v>83.60943749154033</v>
      </c>
      <c r="D41" s="35">
        <f t="shared" si="10"/>
        <v>3.5999999999999943</v>
      </c>
      <c r="E41" s="59">
        <f t="shared" si="10"/>
        <v>23.553645395020098</v>
      </c>
      <c r="F41" s="62">
        <f t="shared" si="11"/>
        <v>12.959999999999958</v>
      </c>
      <c r="G41" s="63">
        <f t="shared" si="12"/>
        <v>554.7742113943515</v>
      </c>
      <c r="H41" s="68">
        <f t="shared" si="13"/>
        <v>84.79312342207221</v>
      </c>
    </row>
    <row r="42" spans="2:8" ht="13.5">
      <c r="B42" s="42">
        <v>166</v>
      </c>
      <c r="C42" s="59">
        <f ca="1" t="shared" si="9"/>
        <v>49.09352293864895</v>
      </c>
      <c r="D42" s="35">
        <f t="shared" si="10"/>
        <v>0.5999999999999943</v>
      </c>
      <c r="E42" s="59">
        <f t="shared" si="10"/>
        <v>-10.962269157871283</v>
      </c>
      <c r="F42" s="62">
        <f t="shared" si="11"/>
        <v>0.35999999999999316</v>
      </c>
      <c r="G42" s="63">
        <f t="shared" si="12"/>
        <v>120.17134508961597</v>
      </c>
      <c r="H42" s="68">
        <f t="shared" si="13"/>
        <v>-6.577361494722708</v>
      </c>
    </row>
    <row r="43" spans="2:8" ht="13.5">
      <c r="B43" s="42">
        <v>158</v>
      </c>
      <c r="C43" s="59">
        <f ca="1" t="shared" si="9"/>
        <v>49.689599936159965</v>
      </c>
      <c r="D43" s="35">
        <f t="shared" si="10"/>
        <v>-7.400000000000006</v>
      </c>
      <c r="E43" s="59">
        <f t="shared" si="10"/>
        <v>-10.36619216036027</v>
      </c>
      <c r="F43" s="62">
        <f t="shared" si="11"/>
        <v>54.76000000000008</v>
      </c>
      <c r="G43" s="63">
        <f t="shared" si="12"/>
        <v>107.45793990551473</v>
      </c>
      <c r="H43" s="68">
        <f t="shared" si="13"/>
        <v>76.70982198666606</v>
      </c>
    </row>
    <row r="44" spans="2:8" ht="13.5">
      <c r="B44" s="42">
        <v>155</v>
      </c>
      <c r="C44" s="59">
        <f ca="1" t="shared" si="9"/>
        <v>76.01026208291093</v>
      </c>
      <c r="D44" s="35">
        <f t="shared" si="10"/>
        <v>-10.400000000000006</v>
      </c>
      <c r="E44" s="59">
        <f t="shared" si="10"/>
        <v>15.954469986390691</v>
      </c>
      <c r="F44" s="62">
        <f t="shared" si="11"/>
        <v>108.16000000000012</v>
      </c>
      <c r="G44" s="63">
        <f t="shared" si="12"/>
        <v>254.54511254664138</v>
      </c>
      <c r="H44" s="68">
        <f t="shared" si="13"/>
        <v>-165.92648785846328</v>
      </c>
    </row>
    <row r="45" spans="2:8" ht="13.5">
      <c r="B45" s="42">
        <v>162</v>
      </c>
      <c r="C45" s="59">
        <f ca="1" t="shared" si="9"/>
        <v>50.03677797889442</v>
      </c>
      <c r="D45" s="35">
        <f t="shared" si="10"/>
        <v>-3.4000000000000057</v>
      </c>
      <c r="E45" s="59">
        <f t="shared" si="10"/>
        <v>-10.019014117625815</v>
      </c>
      <c r="F45" s="62">
        <f t="shared" si="11"/>
        <v>11.560000000000038</v>
      </c>
      <c r="G45" s="63">
        <f t="shared" si="12"/>
        <v>100.3806438891854</v>
      </c>
      <c r="H45" s="68">
        <f t="shared" si="13"/>
        <v>34.06464799992783</v>
      </c>
    </row>
    <row r="46" spans="2:8" ht="13.5">
      <c r="B46" s="42">
        <v>170</v>
      </c>
      <c r="C46" s="59">
        <f ca="1" t="shared" si="9"/>
        <v>89.74007117228786</v>
      </c>
      <c r="D46" s="35">
        <f t="shared" si="10"/>
        <v>4.599999999999994</v>
      </c>
      <c r="E46" s="59">
        <f t="shared" si="10"/>
        <v>29.68427907576762</v>
      </c>
      <c r="F46" s="62">
        <f t="shared" si="11"/>
        <v>21.159999999999947</v>
      </c>
      <c r="G46" s="63">
        <f t="shared" si="12"/>
        <v>881.1564242480554</v>
      </c>
      <c r="H46" s="68">
        <f t="shared" si="13"/>
        <v>136.5476837485309</v>
      </c>
    </row>
    <row r="47" spans="1:8" ht="13.5">
      <c r="A47" s="4" t="s">
        <v>35</v>
      </c>
      <c r="B47" s="51">
        <f aca="true" t="shared" si="14" ref="B47:H47">AVERAGE(B37:B46)</f>
        <v>165.4</v>
      </c>
      <c r="C47" s="49">
        <f t="shared" si="14"/>
        <v>60.055792096520236</v>
      </c>
      <c r="D47" s="54">
        <f t="shared" si="14"/>
        <v>-5.684341886080802E-15</v>
      </c>
      <c r="E47" s="49">
        <f t="shared" si="14"/>
        <v>8.526512829121202E-15</v>
      </c>
      <c r="F47" s="69">
        <f t="shared" si="14"/>
        <v>79.64</v>
      </c>
      <c r="G47" s="70">
        <f t="shared" si="14"/>
        <v>307.7778940291541</v>
      </c>
      <c r="H47" s="50">
        <f t="shared" si="14"/>
        <v>-38.72967963149257</v>
      </c>
    </row>
    <row r="48" spans="5:8" ht="13.5">
      <c r="E48" s="4" t="s">
        <v>31</v>
      </c>
      <c r="F48" s="71">
        <f>SQRT(F47)</f>
        <v>8.924124606929242</v>
      </c>
      <c r="G48" s="70">
        <f>SQRT(G47)</f>
        <v>17.543599802467966</v>
      </c>
      <c r="H48" s="81">
        <f>H47/(F48*G48)</f>
        <v>-0.24737714161666532</v>
      </c>
    </row>
    <row r="49" ht="13.5">
      <c r="H49" s="79" t="s">
        <v>10</v>
      </c>
    </row>
    <row r="50" ht="13.5">
      <c r="H50" s="40"/>
    </row>
    <row r="51" ht="13.5">
      <c r="H51" s="40"/>
    </row>
    <row r="52" spans="2:8" ht="13.5">
      <c r="B52" s="84" t="s">
        <v>33</v>
      </c>
      <c r="C52" s="85"/>
      <c r="D52" s="84" t="s">
        <v>15</v>
      </c>
      <c r="E52" s="85"/>
      <c r="F52" s="84" t="s">
        <v>17</v>
      </c>
      <c r="G52" s="85"/>
      <c r="H52" s="53" t="s">
        <v>34</v>
      </c>
    </row>
    <row r="53" spans="2:8" ht="13.5">
      <c r="B53" s="48" t="s">
        <v>4</v>
      </c>
      <c r="C53" s="45" t="s">
        <v>5</v>
      </c>
      <c r="D53" s="48" t="s">
        <v>6</v>
      </c>
      <c r="E53" s="75" t="s">
        <v>7</v>
      </c>
      <c r="F53" s="46" t="s">
        <v>8</v>
      </c>
      <c r="G53" s="44" t="s">
        <v>9</v>
      </c>
      <c r="H53" s="74" t="s">
        <v>32</v>
      </c>
    </row>
    <row r="54" spans="2:8" ht="13.5">
      <c r="B54" s="13">
        <f aca="true" t="shared" si="15" ref="B54:B63">B37-200</f>
        <v>-33</v>
      </c>
      <c r="C54">
        <v>60</v>
      </c>
      <c r="D54" s="13">
        <f aca="true" t="shared" si="16" ref="D54:D63">B54-B$64</f>
        <v>1.6000000000000014</v>
      </c>
      <c r="E54">
        <f aca="true" t="shared" si="17" ref="E54:E63">C54-C$64</f>
        <v>1.7999999999999972</v>
      </c>
      <c r="F54" s="12">
        <f>D54^2</f>
        <v>2.5600000000000045</v>
      </c>
      <c r="G54">
        <f>E54^2</f>
        <v>3.2399999999999896</v>
      </c>
      <c r="H54" s="13">
        <f>D54*E54</f>
        <v>2.879999999999998</v>
      </c>
    </row>
    <row r="55" spans="2:8" ht="13.5">
      <c r="B55" s="13">
        <f t="shared" si="15"/>
        <v>-50</v>
      </c>
      <c r="C55">
        <v>49</v>
      </c>
      <c r="D55" s="13">
        <f t="shared" si="16"/>
        <v>-15.399999999999999</v>
      </c>
      <c r="E55">
        <f t="shared" si="17"/>
        <v>-9.200000000000003</v>
      </c>
      <c r="F55" s="13">
        <f aca="true" t="shared" si="18" ref="F55:F63">D55^2</f>
        <v>237.15999999999997</v>
      </c>
      <c r="G55">
        <f aca="true" t="shared" si="19" ref="G55:G63">E55^2</f>
        <v>84.64000000000006</v>
      </c>
      <c r="H55" s="13">
        <f aca="true" t="shared" si="20" ref="H55:H63">D55*E55</f>
        <v>141.68000000000004</v>
      </c>
    </row>
    <row r="56" spans="2:8" ht="13.5">
      <c r="B56" s="13">
        <f t="shared" si="15"/>
        <v>-20</v>
      </c>
      <c r="C56">
        <v>70</v>
      </c>
      <c r="D56" s="13">
        <f t="shared" si="16"/>
        <v>14.600000000000001</v>
      </c>
      <c r="E56">
        <f t="shared" si="17"/>
        <v>11.799999999999997</v>
      </c>
      <c r="F56" s="13">
        <f t="shared" si="18"/>
        <v>213.16000000000005</v>
      </c>
      <c r="G56">
        <f t="shared" si="19"/>
        <v>139.23999999999992</v>
      </c>
      <c r="H56" s="13">
        <f t="shared" si="20"/>
        <v>172.27999999999997</v>
      </c>
    </row>
    <row r="57" spans="2:8" ht="13.5">
      <c r="B57" s="13">
        <f t="shared" si="15"/>
        <v>-23</v>
      </c>
      <c r="C57">
        <v>68</v>
      </c>
      <c r="D57" s="13">
        <f t="shared" si="16"/>
        <v>11.600000000000001</v>
      </c>
      <c r="E57">
        <f t="shared" si="17"/>
        <v>9.799999999999997</v>
      </c>
      <c r="F57" s="13">
        <f t="shared" si="18"/>
        <v>134.56000000000003</v>
      </c>
      <c r="G57">
        <f t="shared" si="19"/>
        <v>96.03999999999995</v>
      </c>
      <c r="H57" s="13">
        <f t="shared" si="20"/>
        <v>113.67999999999998</v>
      </c>
    </row>
    <row r="58" spans="2:8" ht="13.5">
      <c r="B58" s="13">
        <f t="shared" si="15"/>
        <v>-31</v>
      </c>
      <c r="C58">
        <v>70</v>
      </c>
      <c r="D58" s="13">
        <f t="shared" si="16"/>
        <v>3.6000000000000014</v>
      </c>
      <c r="E58">
        <f t="shared" si="17"/>
        <v>11.799999999999997</v>
      </c>
      <c r="F58" s="13">
        <f t="shared" si="18"/>
        <v>12.96000000000001</v>
      </c>
      <c r="G58">
        <f t="shared" si="19"/>
        <v>139.23999999999992</v>
      </c>
      <c r="H58" s="13">
        <f t="shared" si="20"/>
        <v>42.480000000000004</v>
      </c>
    </row>
    <row r="59" spans="2:8" ht="13.5">
      <c r="B59" s="13">
        <f t="shared" si="15"/>
        <v>-34</v>
      </c>
      <c r="C59">
        <v>56</v>
      </c>
      <c r="D59" s="13">
        <f t="shared" si="16"/>
        <v>0.6000000000000014</v>
      </c>
      <c r="E59">
        <f t="shared" si="17"/>
        <v>-2.200000000000003</v>
      </c>
      <c r="F59" s="13">
        <f t="shared" si="18"/>
        <v>0.3600000000000017</v>
      </c>
      <c r="G59">
        <f t="shared" si="19"/>
        <v>4.840000000000012</v>
      </c>
      <c r="H59" s="13">
        <f t="shared" si="20"/>
        <v>-1.3200000000000047</v>
      </c>
    </row>
    <row r="60" spans="2:8" ht="13.5">
      <c r="B60" s="13">
        <f t="shared" si="15"/>
        <v>-42</v>
      </c>
      <c r="C60">
        <v>48</v>
      </c>
      <c r="D60" s="13">
        <f t="shared" si="16"/>
        <v>-7.399999999999999</v>
      </c>
      <c r="E60">
        <f t="shared" si="17"/>
        <v>-10.200000000000003</v>
      </c>
      <c r="F60" s="13">
        <f t="shared" si="18"/>
        <v>54.75999999999998</v>
      </c>
      <c r="G60">
        <f t="shared" si="19"/>
        <v>104.04000000000006</v>
      </c>
      <c r="H60" s="13">
        <f t="shared" si="20"/>
        <v>75.48</v>
      </c>
    </row>
    <row r="61" spans="2:8" ht="13.5">
      <c r="B61" s="13">
        <f t="shared" si="15"/>
        <v>-45</v>
      </c>
      <c r="C61">
        <v>45</v>
      </c>
      <c r="D61" s="13">
        <f t="shared" si="16"/>
        <v>-10.399999999999999</v>
      </c>
      <c r="E61">
        <f t="shared" si="17"/>
        <v>-13.200000000000003</v>
      </c>
      <c r="F61" s="13">
        <f t="shared" si="18"/>
        <v>108.15999999999997</v>
      </c>
      <c r="G61">
        <f t="shared" si="19"/>
        <v>174.24000000000007</v>
      </c>
      <c r="H61" s="13">
        <f t="shared" si="20"/>
        <v>137.28</v>
      </c>
    </row>
    <row r="62" spans="2:8" ht="13.5">
      <c r="B62" s="13">
        <f t="shared" si="15"/>
        <v>-38</v>
      </c>
      <c r="C62">
        <v>52</v>
      </c>
      <c r="D62" s="13">
        <f t="shared" si="16"/>
        <v>-3.3999999999999986</v>
      </c>
      <c r="E62">
        <f t="shared" si="17"/>
        <v>-6.200000000000003</v>
      </c>
      <c r="F62" s="13">
        <f t="shared" si="18"/>
        <v>11.55999999999999</v>
      </c>
      <c r="G62">
        <f t="shared" si="19"/>
        <v>38.44000000000003</v>
      </c>
      <c r="H62" s="13">
        <f t="shared" si="20"/>
        <v>21.080000000000002</v>
      </c>
    </row>
    <row r="63" spans="2:8" ht="13.5">
      <c r="B63" s="13">
        <f t="shared" si="15"/>
        <v>-30</v>
      </c>
      <c r="C63">
        <v>64</v>
      </c>
      <c r="D63" s="13">
        <f t="shared" si="16"/>
        <v>4.600000000000001</v>
      </c>
      <c r="E63">
        <f t="shared" si="17"/>
        <v>5.799999999999997</v>
      </c>
      <c r="F63" s="13">
        <f t="shared" si="18"/>
        <v>21.160000000000014</v>
      </c>
      <c r="G63">
        <f t="shared" si="19"/>
        <v>33.639999999999965</v>
      </c>
      <c r="H63" s="13">
        <f t="shared" si="20"/>
        <v>26.679999999999996</v>
      </c>
    </row>
    <row r="64" spans="1:8" ht="13.5">
      <c r="A64" s="4" t="s">
        <v>35</v>
      </c>
      <c r="B64" s="52">
        <f aca="true" t="shared" si="21" ref="B64:H64">AVERAGE(B54:B63)</f>
        <v>-34.6</v>
      </c>
      <c r="C64" s="55">
        <f t="shared" si="21"/>
        <v>58.2</v>
      </c>
      <c r="D64" s="49">
        <f t="shared" si="21"/>
        <v>1.4210854715202005E-15</v>
      </c>
      <c r="E64" s="54">
        <f t="shared" si="21"/>
        <v>-2.842170943040401E-15</v>
      </c>
      <c r="F64" s="70">
        <f t="shared" si="21"/>
        <v>79.64</v>
      </c>
      <c r="G64" s="69">
        <f t="shared" si="21"/>
        <v>81.76</v>
      </c>
      <c r="H64" s="70">
        <f t="shared" si="21"/>
        <v>73.22</v>
      </c>
    </row>
    <row r="65" spans="5:8" ht="13.5">
      <c r="E65" s="4" t="s">
        <v>31</v>
      </c>
      <c r="F65" s="73">
        <f>SQRT(F64)</f>
        <v>8.924124606929242</v>
      </c>
      <c r="G65" s="70">
        <f>SQRT(G64)</f>
        <v>9.042123644365853</v>
      </c>
      <c r="H65" s="78">
        <f>H64/(F65*G65)</f>
        <v>0.907389307822775</v>
      </c>
    </row>
    <row r="66" ht="13.5">
      <c r="H66" s="79" t="s">
        <v>10</v>
      </c>
    </row>
    <row r="68" ht="20.25" customHeight="1">
      <c r="A68" s="83" t="s">
        <v>36</v>
      </c>
    </row>
    <row r="69" spans="2:8" ht="13.5">
      <c r="B69" s="84" t="s">
        <v>33</v>
      </c>
      <c r="C69" s="85"/>
      <c r="D69" s="84" t="s">
        <v>15</v>
      </c>
      <c r="E69" s="85"/>
      <c r="F69" s="84" t="s">
        <v>17</v>
      </c>
      <c r="G69" s="85"/>
      <c r="H69" s="53" t="s">
        <v>34</v>
      </c>
    </row>
    <row r="70" spans="2:8" ht="13.5">
      <c r="B70" s="44" t="s">
        <v>4</v>
      </c>
      <c r="C70" s="48" t="s">
        <v>5</v>
      </c>
      <c r="D70" s="45" t="s">
        <v>6</v>
      </c>
      <c r="E70" s="48" t="s">
        <v>7</v>
      </c>
      <c r="F70" s="46" t="s">
        <v>8</v>
      </c>
      <c r="G70" s="48" t="s">
        <v>9</v>
      </c>
      <c r="H70" s="47" t="s">
        <v>32</v>
      </c>
    </row>
    <row r="71" spans="2:8" ht="13.5">
      <c r="B71" s="42">
        <v>167</v>
      </c>
      <c r="C71" s="59">
        <f ca="1">RAND()*60+30</f>
        <v>52.740814648103004</v>
      </c>
      <c r="D71" s="35">
        <f>B71-B$73</f>
        <v>-1.5</v>
      </c>
      <c r="E71" s="59">
        <f>C71-C$73</f>
        <v>9.251430948831718</v>
      </c>
      <c r="F71" s="62">
        <f>D71^2</f>
        <v>2.25</v>
      </c>
      <c r="G71" s="63">
        <f>E71^2</f>
        <v>85.58897460100134</v>
      </c>
      <c r="H71" s="68">
        <f>D71*E71</f>
        <v>-13.877146423247577</v>
      </c>
    </row>
    <row r="72" spans="2:8" ht="13.5">
      <c r="B72" s="42">
        <v>170</v>
      </c>
      <c r="C72" s="59">
        <f ca="1">RAND()*60+30</f>
        <v>34.237952750439575</v>
      </c>
      <c r="D72" s="35">
        <f>B72-B$73</f>
        <v>1.5</v>
      </c>
      <c r="E72" s="59">
        <f>C72-C$73</f>
        <v>-9.251430948831711</v>
      </c>
      <c r="F72" s="62">
        <f>D72^2</f>
        <v>2.25</v>
      </c>
      <c r="G72" s="63">
        <f>E72^2</f>
        <v>85.58897460100121</v>
      </c>
      <c r="H72" s="68">
        <f>D72*E72</f>
        <v>-13.877146423247567</v>
      </c>
    </row>
    <row r="73" spans="1:8" ht="13.5">
      <c r="A73" s="4" t="s">
        <v>35</v>
      </c>
      <c r="B73" s="51">
        <f aca="true" t="shared" si="22" ref="B73:H73">AVERAGE(B71:B72)</f>
        <v>168.5</v>
      </c>
      <c r="C73" s="49">
        <f t="shared" si="22"/>
        <v>43.489383699271286</v>
      </c>
      <c r="D73" s="54">
        <f t="shared" si="22"/>
        <v>0</v>
      </c>
      <c r="E73" s="49">
        <f t="shared" si="22"/>
        <v>3.552713678800501E-15</v>
      </c>
      <c r="F73" s="69">
        <f t="shared" si="22"/>
        <v>2.25</v>
      </c>
      <c r="G73" s="70">
        <f t="shared" si="22"/>
        <v>85.58897460100127</v>
      </c>
      <c r="H73" s="50">
        <f t="shared" si="22"/>
        <v>-13.877146423247572</v>
      </c>
    </row>
    <row r="74" spans="5:8" ht="13.5">
      <c r="E74" s="4" t="s">
        <v>31</v>
      </c>
      <c r="F74" s="71">
        <f>SQRT(F73)</f>
        <v>1.5</v>
      </c>
      <c r="G74" s="70">
        <f>SQRT(G73)</f>
        <v>9.251430948831715</v>
      </c>
      <c r="H74" s="80">
        <f>H73/(F74*G74)</f>
        <v>-1</v>
      </c>
    </row>
    <row r="75" ht="13.5">
      <c r="H75" s="77" t="s">
        <v>10</v>
      </c>
    </row>
    <row r="77" spans="1:2" ht="21.75" customHeight="1">
      <c r="A77" s="83" t="s">
        <v>37</v>
      </c>
      <c r="B77" s="11"/>
    </row>
    <row r="78" spans="2:8" ht="13.5">
      <c r="B78" s="84" t="s">
        <v>33</v>
      </c>
      <c r="C78" s="85"/>
      <c r="D78" s="84" t="s">
        <v>15</v>
      </c>
      <c r="E78" s="85"/>
      <c r="F78" s="84" t="s">
        <v>17</v>
      </c>
      <c r="G78" s="85"/>
      <c r="H78" s="53" t="s">
        <v>34</v>
      </c>
    </row>
    <row r="79" spans="2:8" ht="13.5">
      <c r="B79" s="48" t="s">
        <v>4</v>
      </c>
      <c r="C79" s="45" t="s">
        <v>5</v>
      </c>
      <c r="D79" s="48" t="s">
        <v>6</v>
      </c>
      <c r="E79" s="45" t="s">
        <v>7</v>
      </c>
      <c r="F79" s="74" t="s">
        <v>8</v>
      </c>
      <c r="G79" s="45" t="s">
        <v>9</v>
      </c>
      <c r="H79" s="74" t="s">
        <v>32</v>
      </c>
    </row>
    <row r="80" spans="2:8" ht="13.5">
      <c r="B80" s="13">
        <v>150</v>
      </c>
      <c r="C80">
        <v>110</v>
      </c>
      <c r="D80" s="13">
        <f aca="true" t="shared" si="23" ref="D80:D89">B80-B$90</f>
        <v>60</v>
      </c>
      <c r="E80">
        <f aca="true" t="shared" si="24" ref="E80:E89">C80-C$90</f>
        <v>12</v>
      </c>
      <c r="F80" s="13">
        <f>D80^2</f>
        <v>3600</v>
      </c>
      <c r="G80">
        <f>E80^2</f>
        <v>144</v>
      </c>
      <c r="H80" s="13">
        <f>D80*E80</f>
        <v>720</v>
      </c>
    </row>
    <row r="81" spans="2:8" ht="13.5">
      <c r="B81" s="13">
        <v>150</v>
      </c>
      <c r="C81">
        <v>110</v>
      </c>
      <c r="D81" s="13">
        <f t="shared" si="23"/>
        <v>60</v>
      </c>
      <c r="E81">
        <f t="shared" si="24"/>
        <v>12</v>
      </c>
      <c r="F81" s="13">
        <f aca="true" t="shared" si="25" ref="F81:F89">D81^2</f>
        <v>3600</v>
      </c>
      <c r="G81">
        <f aca="true" t="shared" si="26" ref="G81:G89">E81^2</f>
        <v>144</v>
      </c>
      <c r="H81" s="13">
        <f aca="true" t="shared" si="27" ref="H81:H89">D81*E81</f>
        <v>720</v>
      </c>
    </row>
    <row r="82" spans="2:8" ht="13.5">
      <c r="B82" s="13">
        <v>150</v>
      </c>
      <c r="C82">
        <v>110</v>
      </c>
      <c r="D82" s="13">
        <f t="shared" si="23"/>
        <v>60</v>
      </c>
      <c r="E82">
        <f t="shared" si="24"/>
        <v>12</v>
      </c>
      <c r="F82" s="13">
        <f t="shared" si="25"/>
        <v>3600</v>
      </c>
      <c r="G82">
        <f t="shared" si="26"/>
        <v>144</v>
      </c>
      <c r="H82" s="13">
        <f t="shared" si="27"/>
        <v>720</v>
      </c>
    </row>
    <row r="83" spans="2:8" ht="13.5">
      <c r="B83" s="13">
        <v>150</v>
      </c>
      <c r="C83">
        <v>110</v>
      </c>
      <c r="D83" s="13">
        <f t="shared" si="23"/>
        <v>60</v>
      </c>
      <c r="E83">
        <f t="shared" si="24"/>
        <v>12</v>
      </c>
      <c r="F83" s="13">
        <f t="shared" si="25"/>
        <v>3600</v>
      </c>
      <c r="G83">
        <f t="shared" si="26"/>
        <v>144</v>
      </c>
      <c r="H83" s="13">
        <f t="shared" si="27"/>
        <v>720</v>
      </c>
    </row>
    <row r="84" spans="2:8" ht="13.5">
      <c r="B84" s="13">
        <v>50</v>
      </c>
      <c r="C84">
        <v>90</v>
      </c>
      <c r="D84" s="13">
        <f t="shared" si="23"/>
        <v>-40</v>
      </c>
      <c r="E84">
        <f t="shared" si="24"/>
        <v>-8</v>
      </c>
      <c r="F84" s="13">
        <f t="shared" si="25"/>
        <v>1600</v>
      </c>
      <c r="G84">
        <f t="shared" si="26"/>
        <v>64</v>
      </c>
      <c r="H84" s="13">
        <f t="shared" si="27"/>
        <v>320</v>
      </c>
    </row>
    <row r="85" spans="2:8" ht="13.5">
      <c r="B85" s="13">
        <v>50</v>
      </c>
      <c r="C85">
        <v>90</v>
      </c>
      <c r="D85" s="13">
        <f t="shared" si="23"/>
        <v>-40</v>
      </c>
      <c r="E85">
        <f t="shared" si="24"/>
        <v>-8</v>
      </c>
      <c r="F85" s="13">
        <f t="shared" si="25"/>
        <v>1600</v>
      </c>
      <c r="G85">
        <f t="shared" si="26"/>
        <v>64</v>
      </c>
      <c r="H85" s="13">
        <f t="shared" si="27"/>
        <v>320</v>
      </c>
    </row>
    <row r="86" spans="2:8" ht="13.5">
      <c r="B86" s="13">
        <v>50</v>
      </c>
      <c r="C86">
        <v>90</v>
      </c>
      <c r="D86" s="13">
        <f t="shared" si="23"/>
        <v>-40</v>
      </c>
      <c r="E86">
        <f t="shared" si="24"/>
        <v>-8</v>
      </c>
      <c r="F86" s="13">
        <f>D86^2</f>
        <v>1600</v>
      </c>
      <c r="G86">
        <f>E86^2</f>
        <v>64</v>
      </c>
      <c r="H86" s="13">
        <f>D86*E86</f>
        <v>320</v>
      </c>
    </row>
    <row r="87" spans="2:8" ht="13.5">
      <c r="B87" s="13">
        <v>50</v>
      </c>
      <c r="C87">
        <v>90</v>
      </c>
      <c r="D87" s="13">
        <f t="shared" si="23"/>
        <v>-40</v>
      </c>
      <c r="E87">
        <f t="shared" si="24"/>
        <v>-8</v>
      </c>
      <c r="F87" s="13">
        <f t="shared" si="25"/>
        <v>1600</v>
      </c>
      <c r="G87">
        <f t="shared" si="26"/>
        <v>64</v>
      </c>
      <c r="H87" s="13">
        <f t="shared" si="27"/>
        <v>320</v>
      </c>
    </row>
    <row r="88" spans="2:8" ht="13.5">
      <c r="B88" s="13">
        <v>50</v>
      </c>
      <c r="C88">
        <v>90</v>
      </c>
      <c r="D88" s="13">
        <f t="shared" si="23"/>
        <v>-40</v>
      </c>
      <c r="E88">
        <f t="shared" si="24"/>
        <v>-8</v>
      </c>
      <c r="F88" s="13">
        <f t="shared" si="25"/>
        <v>1600</v>
      </c>
      <c r="G88">
        <f t="shared" si="26"/>
        <v>64</v>
      </c>
      <c r="H88" s="13">
        <f t="shared" si="27"/>
        <v>320</v>
      </c>
    </row>
    <row r="89" spans="2:8" ht="13.5">
      <c r="B89" s="13">
        <v>50</v>
      </c>
      <c r="C89">
        <v>90</v>
      </c>
      <c r="D89" s="13">
        <f t="shared" si="23"/>
        <v>-40</v>
      </c>
      <c r="E89">
        <f t="shared" si="24"/>
        <v>-8</v>
      </c>
      <c r="F89" s="13">
        <f t="shared" si="25"/>
        <v>1600</v>
      </c>
      <c r="G89">
        <f t="shared" si="26"/>
        <v>64</v>
      </c>
      <c r="H89" s="13">
        <f t="shared" si="27"/>
        <v>320</v>
      </c>
    </row>
    <row r="90" spans="1:8" ht="13.5">
      <c r="A90" s="4" t="s">
        <v>35</v>
      </c>
      <c r="B90" s="52">
        <f aca="true" t="shared" si="28" ref="B90:H90">AVERAGE(B80:B89)</f>
        <v>90</v>
      </c>
      <c r="C90" s="55">
        <f t="shared" si="28"/>
        <v>98</v>
      </c>
      <c r="D90" s="49">
        <f t="shared" si="28"/>
        <v>0</v>
      </c>
      <c r="E90" s="54">
        <f t="shared" si="28"/>
        <v>0</v>
      </c>
      <c r="F90" s="70">
        <f t="shared" si="28"/>
        <v>2400</v>
      </c>
      <c r="G90" s="69">
        <f t="shared" si="28"/>
        <v>96</v>
      </c>
      <c r="H90" s="70">
        <f t="shared" si="28"/>
        <v>480</v>
      </c>
    </row>
    <row r="91" spans="5:8" ht="13.5">
      <c r="E91" s="4" t="s">
        <v>31</v>
      </c>
      <c r="F91" s="73">
        <f>SQRT(F90)</f>
        <v>48.98979485566356</v>
      </c>
      <c r="G91" s="70">
        <f>SQRT(G90)</f>
        <v>9.797958971132712</v>
      </c>
      <c r="H91" s="76">
        <f>H90/(F91*G91)</f>
        <v>1.0000000000000002</v>
      </c>
    </row>
    <row r="92" ht="13.5">
      <c r="H92" s="77" t="s">
        <v>10</v>
      </c>
    </row>
  </sheetData>
  <mergeCells count="18">
    <mergeCell ref="B3:C3"/>
    <mergeCell ref="D3:E3"/>
    <mergeCell ref="F3:G3"/>
    <mergeCell ref="B52:C52"/>
    <mergeCell ref="D52:E52"/>
    <mergeCell ref="F52:G52"/>
    <mergeCell ref="B19:C19"/>
    <mergeCell ref="D19:E19"/>
    <mergeCell ref="F19:G19"/>
    <mergeCell ref="B35:C35"/>
    <mergeCell ref="D35:E35"/>
    <mergeCell ref="F35:G35"/>
    <mergeCell ref="B78:C78"/>
    <mergeCell ref="D78:E78"/>
    <mergeCell ref="F78:G78"/>
    <mergeCell ref="B69:C69"/>
    <mergeCell ref="D69:E69"/>
    <mergeCell ref="F69:G6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2" sqref="A2"/>
    </sheetView>
  </sheetViews>
  <sheetFormatPr defaultColWidth="9.00390625" defaultRowHeight="13.5"/>
  <sheetData>
    <row r="1" spans="1:16" ht="18.75">
      <c r="A1" s="11" t="s">
        <v>30</v>
      </c>
      <c r="P1" s="11" t="s">
        <v>13</v>
      </c>
    </row>
    <row r="3" spans="1:16" ht="13.5">
      <c r="A3">
        <v>55</v>
      </c>
      <c r="B3" s="2">
        <f aca="true" t="shared" si="0" ref="B3:B11">A3/A$11</f>
        <v>0.02016868353502017</v>
      </c>
      <c r="D3" s="2">
        <f>A3/A11</f>
        <v>0.02016868353502017</v>
      </c>
      <c r="N3" s="4" t="s">
        <v>0</v>
      </c>
      <c r="O3" s="4" t="s">
        <v>1</v>
      </c>
      <c r="P3" s="4" t="s">
        <v>11</v>
      </c>
    </row>
    <row r="4" spans="1:18" ht="13.5">
      <c r="A4">
        <v>56</v>
      </c>
      <c r="B4" s="2">
        <f t="shared" si="0"/>
        <v>0.020535386872020535</v>
      </c>
      <c r="D4" s="2" t="e">
        <f>A4/A12</f>
        <v>#DIV/0!</v>
      </c>
      <c r="J4">
        <v>13</v>
      </c>
      <c r="K4">
        <v>3</v>
      </c>
      <c r="L4">
        <v>5</v>
      </c>
      <c r="M4">
        <v>10</v>
      </c>
      <c r="N4">
        <f>SUM(J4:M4)</f>
        <v>31</v>
      </c>
      <c r="O4">
        <v>120</v>
      </c>
      <c r="P4" s="5">
        <f>IF(O4=0,"",N4/O4)</f>
        <v>0.25833333333333336</v>
      </c>
      <c r="R4" s="2">
        <f>IF(O4&lt;&gt;0,N4/O4,"")</f>
        <v>0.25833333333333336</v>
      </c>
    </row>
    <row r="5" spans="1:18" ht="13.5">
      <c r="A5">
        <v>77</v>
      </c>
      <c r="B5" s="2">
        <f t="shared" si="0"/>
        <v>0.028236156949028236</v>
      </c>
      <c r="D5" s="2" t="e">
        <f>A5/A13</f>
        <v>#DIV/0!</v>
      </c>
      <c r="J5">
        <v>10</v>
      </c>
      <c r="K5">
        <v>5</v>
      </c>
      <c r="L5">
        <v>4</v>
      </c>
      <c r="M5">
        <v>6</v>
      </c>
      <c r="N5">
        <f>SUM(J5:M5)</f>
        <v>25</v>
      </c>
      <c r="O5">
        <v>101</v>
      </c>
      <c r="P5" s="5">
        <f>IF(O5=0,"",N5/O5)</f>
        <v>0.24752475247524752</v>
      </c>
      <c r="R5" s="2">
        <f>IF(O5&lt;&gt;0,N5/O5,"")</f>
        <v>0.24752475247524752</v>
      </c>
    </row>
    <row r="6" spans="1:18" ht="13.5">
      <c r="A6">
        <v>865</v>
      </c>
      <c r="B6" s="2">
        <f t="shared" si="0"/>
        <v>0.3171983865053172</v>
      </c>
      <c r="D6" s="2">
        <f>A6/A14</f>
        <v>15.727272727272727</v>
      </c>
      <c r="P6" s="5">
        <f>IF(O6=0,"",N6/O6)</f>
      </c>
      <c r="R6" s="2">
        <f>IF(O6&lt;&gt;0,N6/O6,"")</f>
      </c>
    </row>
    <row r="7" spans="1:18" ht="13.5">
      <c r="A7">
        <v>777</v>
      </c>
      <c r="B7" s="2">
        <f t="shared" si="0"/>
        <v>0.28492849284928495</v>
      </c>
      <c r="D7" s="2">
        <f>A7/B14</f>
        <v>13.875</v>
      </c>
      <c r="J7">
        <v>9</v>
      </c>
      <c r="K7">
        <v>2</v>
      </c>
      <c r="L7">
        <v>5</v>
      </c>
      <c r="M7">
        <v>8</v>
      </c>
      <c r="N7">
        <f>SUM(J7:M7)</f>
        <v>24</v>
      </c>
      <c r="O7">
        <v>98</v>
      </c>
      <c r="P7" s="5">
        <f>IF(O7=0,"",N7/O7)</f>
        <v>0.24489795918367346</v>
      </c>
      <c r="R7" s="2">
        <f>IF(O7&lt;&gt;0,N7/O7,"")</f>
        <v>0.24489795918367346</v>
      </c>
    </row>
    <row r="8" spans="1:4" ht="13.5">
      <c r="A8">
        <v>56</v>
      </c>
      <c r="B8" s="2">
        <f t="shared" si="0"/>
        <v>0.020535386872020535</v>
      </c>
      <c r="D8" s="2">
        <f>A8/C14</f>
        <v>0.7272727272727273</v>
      </c>
    </row>
    <row r="9" spans="1:10" ht="13.5">
      <c r="A9">
        <v>776</v>
      </c>
      <c r="B9" s="2">
        <f t="shared" si="0"/>
        <v>0.28456178951228456</v>
      </c>
      <c r="D9" s="2">
        <f>A9/D14</f>
        <v>0.8971098265895954</v>
      </c>
      <c r="J9" s="2"/>
    </row>
    <row r="10" spans="1:10" ht="13.5">
      <c r="A10">
        <v>65</v>
      </c>
      <c r="B10" s="2">
        <f t="shared" si="0"/>
        <v>0.023835716905023837</v>
      </c>
      <c r="D10" s="2">
        <f>A10/E14</f>
        <v>0.08365508365508366</v>
      </c>
      <c r="J10" s="1"/>
    </row>
    <row r="11" spans="1:4" ht="13.5">
      <c r="A11">
        <f>SUM(A3:A10)</f>
        <v>2727</v>
      </c>
      <c r="B11" s="2">
        <f t="shared" si="0"/>
        <v>1</v>
      </c>
      <c r="D11" s="2" t="e">
        <f>A11/#REF!</f>
        <v>#REF!</v>
      </c>
    </row>
    <row r="12" spans="12:16" ht="18.75">
      <c r="L12" s="11" t="s">
        <v>12</v>
      </c>
      <c r="M12" s="7">
        <f>1-M13</f>
        <v>0.09999999999999998</v>
      </c>
      <c r="N12" s="6">
        <f>M12^2</f>
        <v>0.009999999999999995</v>
      </c>
      <c r="O12" s="8">
        <f>1-M13^2</f>
        <v>0.18999999999999995</v>
      </c>
      <c r="P12" s="9" t="s">
        <v>3</v>
      </c>
    </row>
    <row r="13" spans="13:16" ht="13.5">
      <c r="M13" s="7">
        <v>0.9</v>
      </c>
      <c r="N13" s="6">
        <f>M13^2</f>
        <v>0.81</v>
      </c>
      <c r="O13" s="8">
        <f>1-(1-M13)^2</f>
        <v>0.99</v>
      </c>
      <c r="P13" s="9" t="s">
        <v>2</v>
      </c>
    </row>
    <row r="14" spans="1:6" ht="13.5">
      <c r="A14">
        <v>55</v>
      </c>
      <c r="B14">
        <v>56</v>
      </c>
      <c r="C14">
        <v>77</v>
      </c>
      <c r="D14">
        <v>865</v>
      </c>
      <c r="E14">
        <v>777</v>
      </c>
      <c r="F14">
        <f>SUM(A14:E14)</f>
        <v>1830</v>
      </c>
    </row>
    <row r="15" spans="1:8" ht="13.5">
      <c r="A15" s="2">
        <f aca="true" t="shared" si="1" ref="A15:F15">A14/$F14</f>
        <v>0.030054644808743168</v>
      </c>
      <c r="B15" s="2">
        <f t="shared" si="1"/>
        <v>0.030601092896174863</v>
      </c>
      <c r="C15" s="2">
        <f t="shared" si="1"/>
        <v>0.04207650273224044</v>
      </c>
      <c r="D15" s="2">
        <f t="shared" si="1"/>
        <v>0.4726775956284153</v>
      </c>
      <c r="E15" s="2">
        <f t="shared" si="1"/>
        <v>0.4245901639344262</v>
      </c>
      <c r="F15" s="2">
        <f t="shared" si="1"/>
        <v>1</v>
      </c>
      <c r="G15" s="2"/>
      <c r="H15" s="2"/>
    </row>
    <row r="16" spans="1:8" ht="13.5">
      <c r="A16" s="2">
        <f>A14/F14</f>
        <v>0.030054644808743168</v>
      </c>
      <c r="B16" s="2" t="e">
        <f>B14/I14</f>
        <v>#DIV/0!</v>
      </c>
      <c r="C16" s="2" t="e">
        <f>C14/J14</f>
        <v>#DIV/0!</v>
      </c>
      <c r="D16" s="2" t="e">
        <f>D14/K14</f>
        <v>#DIV/0!</v>
      </c>
      <c r="E16" s="2" t="e">
        <f>E14/L14</f>
        <v>#DIV/0!</v>
      </c>
      <c r="F16" s="2" t="e">
        <f>F14/M14</f>
        <v>#DIV/0!</v>
      </c>
      <c r="G16" s="2"/>
      <c r="H16" s="2"/>
    </row>
    <row r="17" spans="8:14" ht="13.5">
      <c r="H17" s="3">
        <f aca="true" t="shared" si="2" ref="H17:M21">A19/$A$19*100</f>
        <v>100</v>
      </c>
      <c r="I17" s="3">
        <f t="shared" si="2"/>
        <v>164.70588235294116</v>
      </c>
      <c r="J17" s="3">
        <f t="shared" si="2"/>
        <v>226.47058823529412</v>
      </c>
      <c r="K17" s="3">
        <f t="shared" si="2"/>
        <v>2544.1176470588234</v>
      </c>
      <c r="L17" s="3">
        <f t="shared" si="2"/>
        <v>2285.2941176470586</v>
      </c>
      <c r="M17" s="3">
        <f t="shared" si="2"/>
        <v>5320.588235294117</v>
      </c>
      <c r="N17" s="3" t="e">
        <f>#REF!/$A$19*100</f>
        <v>#REF!</v>
      </c>
    </row>
    <row r="18" spans="8:14" ht="13.5">
      <c r="H18" s="3">
        <f t="shared" si="2"/>
        <v>161.76470588235296</v>
      </c>
      <c r="I18" s="3">
        <f t="shared" si="2"/>
        <v>164.70588235294116</v>
      </c>
      <c r="J18" s="3">
        <f t="shared" si="2"/>
        <v>226.47058823529412</v>
      </c>
      <c r="K18" s="3">
        <f t="shared" si="2"/>
        <v>20.588235294117645</v>
      </c>
      <c r="L18" s="3">
        <f t="shared" si="2"/>
        <v>2285.2941176470586</v>
      </c>
      <c r="M18" s="3">
        <f t="shared" si="2"/>
        <v>2858.823529411765</v>
      </c>
      <c r="N18" s="3" t="e">
        <f>#REF!/$A$19*100</f>
        <v>#REF!</v>
      </c>
    </row>
    <row r="19" spans="1:14" ht="13.5">
      <c r="A19">
        <v>34</v>
      </c>
      <c r="B19">
        <v>56</v>
      </c>
      <c r="C19">
        <v>77</v>
      </c>
      <c r="D19">
        <v>865</v>
      </c>
      <c r="E19">
        <v>777</v>
      </c>
      <c r="F19">
        <f>SUM(A19:E19)</f>
        <v>1809</v>
      </c>
      <c r="H19" s="3">
        <f t="shared" si="2"/>
        <v>161.76470588235296</v>
      </c>
      <c r="I19" s="3">
        <f t="shared" si="2"/>
        <v>2376.470588235294</v>
      </c>
      <c r="J19" s="3">
        <f t="shared" si="2"/>
        <v>226.47058823529412</v>
      </c>
      <c r="K19" s="3">
        <f t="shared" si="2"/>
        <v>2544.1176470588234</v>
      </c>
      <c r="L19" s="3">
        <f t="shared" si="2"/>
        <v>2285.2941176470586</v>
      </c>
      <c r="M19" s="3">
        <f t="shared" si="2"/>
        <v>7594.117647058823</v>
      </c>
      <c r="N19" s="3" t="e">
        <f>#REF!/$A$19*100</f>
        <v>#REF!</v>
      </c>
    </row>
    <row r="20" spans="1:14" ht="13.5">
      <c r="A20">
        <v>55</v>
      </c>
      <c r="B20">
        <v>56</v>
      </c>
      <c r="C20">
        <v>77</v>
      </c>
      <c r="D20">
        <v>7</v>
      </c>
      <c r="E20">
        <v>777</v>
      </c>
      <c r="F20">
        <f>SUM(A20:E20)</f>
        <v>972</v>
      </c>
      <c r="H20" s="3">
        <f t="shared" si="2"/>
        <v>161.76470588235296</v>
      </c>
      <c r="I20" s="3">
        <f t="shared" si="2"/>
        <v>164.70588235294116</v>
      </c>
      <c r="J20" s="3">
        <f t="shared" si="2"/>
        <v>226.47058823529412</v>
      </c>
      <c r="K20" s="3">
        <f t="shared" si="2"/>
        <v>2544.1176470588234</v>
      </c>
      <c r="L20" s="3">
        <f t="shared" si="2"/>
        <v>2285.2941176470586</v>
      </c>
      <c r="M20" s="3">
        <f t="shared" si="2"/>
        <v>5382.35294117647</v>
      </c>
      <c r="N20" s="3">
        <f>I22/$A$19*100</f>
        <v>0</v>
      </c>
    </row>
    <row r="21" spans="1:14" ht="13.5">
      <c r="A21">
        <v>55</v>
      </c>
      <c r="B21">
        <v>808</v>
      </c>
      <c r="C21">
        <v>77</v>
      </c>
      <c r="D21">
        <v>865</v>
      </c>
      <c r="E21">
        <v>777</v>
      </c>
      <c r="F21">
        <f>SUM(A21:E21)</f>
        <v>2582</v>
      </c>
      <c r="H21" s="3">
        <f t="shared" si="2"/>
        <v>161.76470588235296</v>
      </c>
      <c r="I21" s="3">
        <f t="shared" si="2"/>
        <v>164.70588235294116</v>
      </c>
      <c r="J21" s="3">
        <f t="shared" si="2"/>
        <v>226.47058823529412</v>
      </c>
      <c r="K21" s="3">
        <f t="shared" si="2"/>
        <v>2544.1176470588234</v>
      </c>
      <c r="L21" s="3">
        <f t="shared" si="2"/>
        <v>291.1764705882353</v>
      </c>
      <c r="M21" s="3">
        <f t="shared" si="2"/>
        <v>3388.2352941176473</v>
      </c>
      <c r="N21" s="3">
        <f>I23/$A$19*100</f>
        <v>0</v>
      </c>
    </row>
    <row r="22" spans="1:6" ht="13.5">
      <c r="A22">
        <v>55</v>
      </c>
      <c r="B22">
        <v>56</v>
      </c>
      <c r="C22">
        <v>77</v>
      </c>
      <c r="D22">
        <v>865</v>
      </c>
      <c r="E22">
        <v>777</v>
      </c>
      <c r="F22">
        <f>SUM(A22:E22)</f>
        <v>1830</v>
      </c>
    </row>
    <row r="23" spans="1:6" ht="13.5">
      <c r="A23">
        <v>55</v>
      </c>
      <c r="B23">
        <v>56</v>
      </c>
      <c r="C23">
        <v>77</v>
      </c>
      <c r="D23">
        <v>865</v>
      </c>
      <c r="E23">
        <v>99</v>
      </c>
      <c r="F23">
        <f>SUM(A23:E23)</f>
        <v>1152</v>
      </c>
    </row>
    <row r="25" spans="1:8" ht="13.5">
      <c r="A25" s="2">
        <f aca="true" t="shared" si="3" ref="A25:F29">A19/$F19</f>
        <v>0.018794914317302378</v>
      </c>
      <c r="B25" s="2">
        <f t="shared" si="3"/>
        <v>0.03095632946379215</v>
      </c>
      <c r="C25" s="2">
        <f t="shared" si="3"/>
        <v>0.04256495301271421</v>
      </c>
      <c r="D25" s="2">
        <f t="shared" si="3"/>
        <v>0.47816473189607517</v>
      </c>
      <c r="E25" s="2">
        <f t="shared" si="3"/>
        <v>0.4295190713101161</v>
      </c>
      <c r="F25" s="2">
        <f t="shared" si="3"/>
        <v>1</v>
      </c>
      <c r="G25" s="2"/>
      <c r="H25" s="2"/>
    </row>
    <row r="26" spans="1:8" ht="13.5">
      <c r="A26" s="2">
        <f t="shared" si="3"/>
        <v>0.056584362139917695</v>
      </c>
      <c r="B26" s="2">
        <f t="shared" si="3"/>
        <v>0.05761316872427984</v>
      </c>
      <c r="C26" s="2">
        <f t="shared" si="3"/>
        <v>0.07921810699588477</v>
      </c>
      <c r="D26" s="2">
        <f t="shared" si="3"/>
        <v>0.00720164609053498</v>
      </c>
      <c r="E26" s="2">
        <f t="shared" si="3"/>
        <v>0.7993827160493827</v>
      </c>
      <c r="F26" s="2">
        <f t="shared" si="3"/>
        <v>1</v>
      </c>
      <c r="G26" s="2"/>
      <c r="H26" s="2"/>
    </row>
    <row r="27" spans="1:8" ht="13.5">
      <c r="A27" s="2">
        <f t="shared" si="3"/>
        <v>0.021301316808675447</v>
      </c>
      <c r="B27" s="2">
        <f t="shared" si="3"/>
        <v>0.3129357087529047</v>
      </c>
      <c r="C27" s="2">
        <f t="shared" si="3"/>
        <v>0.029821843532145623</v>
      </c>
      <c r="D27" s="2">
        <f t="shared" si="3"/>
        <v>0.33501161890007747</v>
      </c>
      <c r="E27" s="2">
        <f t="shared" si="3"/>
        <v>0.3009295120061967</v>
      </c>
      <c r="F27" s="2">
        <f t="shared" si="3"/>
        <v>1</v>
      </c>
      <c r="G27" s="2"/>
      <c r="H27" s="2"/>
    </row>
    <row r="28" spans="1:8" ht="13.5">
      <c r="A28" s="2">
        <f t="shared" si="3"/>
        <v>0.030054644808743168</v>
      </c>
      <c r="B28" s="2">
        <f t="shared" si="3"/>
        <v>0.030601092896174863</v>
      </c>
      <c r="C28" s="2">
        <f t="shared" si="3"/>
        <v>0.04207650273224044</v>
      </c>
      <c r="D28" s="2">
        <f t="shared" si="3"/>
        <v>0.4726775956284153</v>
      </c>
      <c r="E28" s="2">
        <f t="shared" si="3"/>
        <v>0.4245901639344262</v>
      </c>
      <c r="F28" s="2">
        <f t="shared" si="3"/>
        <v>1</v>
      </c>
      <c r="G28" s="2"/>
      <c r="H28" s="2"/>
    </row>
    <row r="29" spans="1:8" ht="13.5">
      <c r="A29" s="2">
        <f t="shared" si="3"/>
        <v>0.04774305555555555</v>
      </c>
      <c r="B29" s="2">
        <f t="shared" si="3"/>
        <v>0.04861111111111111</v>
      </c>
      <c r="C29" s="2">
        <f t="shared" si="3"/>
        <v>0.06684027777777778</v>
      </c>
      <c r="D29" s="2">
        <f t="shared" si="3"/>
        <v>0.7508680555555556</v>
      </c>
      <c r="E29" s="2">
        <f t="shared" si="3"/>
        <v>0.0859375</v>
      </c>
      <c r="F29" s="2">
        <f t="shared" si="3"/>
        <v>1</v>
      </c>
      <c r="G29" s="2"/>
      <c r="H29" s="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駒澤大学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総合情報センター</dc:creator>
  <cp:keywords/>
  <dc:description/>
  <cp:lastModifiedBy>総合情報センター</cp:lastModifiedBy>
  <dcterms:created xsi:type="dcterms:W3CDTF">1999-09-10T04:38:13Z</dcterms:created>
  <dcterms:modified xsi:type="dcterms:W3CDTF">2006-06-21T12:02:37Z</dcterms:modified>
  <cp:category/>
  <cp:version/>
  <cp:contentType/>
  <cp:contentStatus/>
</cp:coreProperties>
</file>